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\Documents\Z8-MAISON\EAU SAUR\"/>
    </mc:Choice>
  </mc:AlternateContent>
  <xr:revisionPtr revIDLastSave="0" documentId="13_ncr:1_{9B0D9C2E-978C-43E0-A5FA-00F9DA31EE8D}" xr6:coauthVersionLast="47" xr6:coauthVersionMax="47" xr10:uidLastSave="{00000000-0000-0000-0000-000000000000}"/>
  <bookViews>
    <workbookView xWindow="-108" yWindow="-108" windowWidth="23256" windowHeight="12576" xr2:uid="{9FB52D38-E70F-4D54-84D4-46D98A39ACDF}"/>
  </bookViews>
  <sheets>
    <sheet name="SAUR 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" l="1"/>
  <c r="I54" i="2" s="1"/>
  <c r="H54" i="2"/>
  <c r="H53" i="2"/>
  <c r="E53" i="2"/>
  <c r="I53" i="2" s="1"/>
  <c r="I52" i="2"/>
  <c r="E52" i="2"/>
  <c r="G48" i="2"/>
  <c r="E44" i="2"/>
  <c r="G44" i="2" s="1"/>
  <c r="E43" i="2"/>
  <c r="G43" i="2" s="1"/>
  <c r="E42" i="2"/>
  <c r="G42" i="2" s="1"/>
  <c r="I42" i="2" s="1"/>
  <c r="J42" i="2" s="1"/>
  <c r="E41" i="2"/>
  <c r="G41" i="2" s="1"/>
  <c r="E40" i="2"/>
  <c r="G40" i="2" s="1"/>
  <c r="E39" i="2"/>
  <c r="G39" i="2" s="1"/>
  <c r="E38" i="2"/>
  <c r="G38" i="2" s="1"/>
  <c r="I38" i="2" s="1"/>
  <c r="E37" i="2"/>
  <c r="G37" i="2" s="1"/>
  <c r="E36" i="2"/>
  <c r="G36" i="2" s="1"/>
  <c r="E35" i="2"/>
  <c r="G35" i="2" s="1"/>
  <c r="E28" i="2"/>
  <c r="G28" i="2" s="1"/>
  <c r="E27" i="2"/>
  <c r="G27" i="2" s="1"/>
  <c r="G25" i="2"/>
  <c r="I24" i="2"/>
  <c r="J24" i="2" s="1"/>
  <c r="I23" i="2"/>
  <c r="J23" i="2" s="1"/>
  <c r="I22" i="2"/>
  <c r="J22" i="2" s="1"/>
  <c r="G11" i="2"/>
  <c r="E16" i="2"/>
  <c r="G16" i="2" s="1"/>
  <c r="I16" i="2" s="1"/>
  <c r="J16" i="2" s="1"/>
  <c r="E15" i="2"/>
  <c r="G15" i="2" s="1"/>
  <c r="I15" i="2" s="1"/>
  <c r="J15" i="2" s="1"/>
  <c r="E14" i="2"/>
  <c r="G14" i="2" s="1"/>
  <c r="E13" i="2"/>
  <c r="G13" i="2" s="1"/>
  <c r="I13" i="2" s="1"/>
  <c r="I8" i="2"/>
  <c r="J8" i="2" s="1"/>
  <c r="I9" i="2"/>
  <c r="J9" i="2" s="1"/>
  <c r="I10" i="2"/>
  <c r="J10" i="2" s="1"/>
  <c r="I5" i="2"/>
  <c r="J5" i="2" s="1"/>
  <c r="I6" i="2"/>
  <c r="J6" i="2" s="1"/>
  <c r="I4" i="2"/>
  <c r="J4" i="2" s="1"/>
  <c r="J48" i="2" l="1"/>
  <c r="I35" i="2"/>
  <c r="J35" i="2" s="1"/>
  <c r="G45" i="2"/>
  <c r="J25" i="2"/>
  <c r="I36" i="2"/>
  <c r="J36" i="2" s="1"/>
  <c r="I37" i="2"/>
  <c r="J37" i="2" s="1"/>
  <c r="I39" i="2"/>
  <c r="J39" i="2" s="1"/>
  <c r="I41" i="2"/>
  <c r="J41" i="2" s="1"/>
  <c r="I44" i="2"/>
  <c r="J44" i="2" s="1"/>
  <c r="I40" i="2"/>
  <c r="J40" i="2" s="1"/>
  <c r="J38" i="2"/>
  <c r="I43" i="2"/>
  <c r="J43" i="2" s="1"/>
  <c r="G29" i="2"/>
  <c r="G31" i="2" s="1"/>
  <c r="I28" i="2"/>
  <c r="J28" i="2" s="1"/>
  <c r="G17" i="2"/>
  <c r="G19" i="2" s="1"/>
  <c r="I27" i="2"/>
  <c r="J27" i="2" s="1"/>
  <c r="J11" i="2"/>
  <c r="I14" i="2"/>
  <c r="J14" i="2" s="1"/>
  <c r="J13" i="2"/>
  <c r="J29" i="2" l="1"/>
  <c r="J31" i="2" s="1"/>
  <c r="G47" i="2"/>
  <c r="G49" i="2" s="1"/>
  <c r="J45" i="2"/>
  <c r="J17" i="2"/>
  <c r="J19" i="2" s="1"/>
  <c r="J47" i="2" l="1"/>
  <c r="J49" i="2" s="1"/>
  <c r="H52" i="2" s="1"/>
</calcChain>
</file>

<file path=xl/sharedStrings.xml><?xml version="1.0" encoding="utf-8"?>
<sst xmlns="http://schemas.openxmlformats.org/spreadsheetml/2006/main" count="66" uniqueCount="37">
  <si>
    <t>Consommation annuelle en m3</t>
  </si>
  <si>
    <t>Distribution de l'eau potable</t>
  </si>
  <si>
    <t xml:space="preserve">  - Abonnement CASC</t>
  </si>
  <si>
    <t xml:space="preserve">  - Abonnement SAUR</t>
  </si>
  <si>
    <t xml:space="preserve">  - Consommation CASC</t>
  </si>
  <si>
    <t xml:space="preserve">  - Consommation SAUR</t>
  </si>
  <si>
    <t>Collecte traitement des eaux usées</t>
  </si>
  <si>
    <t>Organismes publics</t>
  </si>
  <si>
    <t xml:space="preserve">  - voies navigables de France</t>
  </si>
  <si>
    <t xml:space="preserve">  - consommation eau potable (agence de l'eau)</t>
  </si>
  <si>
    <t xml:space="preserve">  - performance des reséaux d'eaux potables (agence de l'eau)</t>
  </si>
  <si>
    <t xml:space="preserve">  - performance des systèmes d'assainissement collectif (agence de l'eau)</t>
  </si>
  <si>
    <t xml:space="preserve">  - Prélèvement sur la ressource en eau (agence de l'eau)</t>
  </si>
  <si>
    <t>ANNEE</t>
  </si>
  <si>
    <t>MNT</t>
  </si>
  <si>
    <t>TVA</t>
  </si>
  <si>
    <t>TTC</t>
  </si>
  <si>
    <t>MNT TVA</t>
  </si>
  <si>
    <t>TOTAL ABONNEMENT</t>
  </si>
  <si>
    <t>TOTAL CONSOMMATION</t>
  </si>
  <si>
    <t>TOTAL DISTRIBUTION EAU POTABLE</t>
  </si>
  <si>
    <t>M3</t>
  </si>
  <si>
    <t>PRIX UNIT</t>
  </si>
  <si>
    <t>TOTAL COLLECTE DES EAUX USEES</t>
  </si>
  <si>
    <t xml:space="preserve"> - CONSOMMATION</t>
  </si>
  <si>
    <t>HT</t>
  </si>
  <si>
    <t>TOTAL FACTURE 2024+2025</t>
  </si>
  <si>
    <t>m3</t>
  </si>
  <si>
    <t>FACTURE SI PAS DE PRELEVEMENT ANTICIPE</t>
  </si>
  <si>
    <t>PART PRELEVEMENT ANTICPEE 2025</t>
  </si>
  <si>
    <t>Prix HT uniquement consommation</t>
  </si>
  <si>
    <t>Prix TTC uniquement consommation</t>
  </si>
  <si>
    <t>Prix du m3 TTC sans tenir compte du prélèvement anticipé</t>
  </si>
  <si>
    <t>P/m3</t>
  </si>
  <si>
    <t>Prix</t>
  </si>
  <si>
    <t>semestre 1</t>
  </si>
  <si>
    <t>semestre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</si>
</sst>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3" xfId="0" quotePrefix="1" applyFont="1" applyBorder="1"/>
    <xf numFmtId="4" fontId="4" fillId="0" borderId="0" xfId="0" applyNumberFormat="1" applyFont="1"/>
    <xf numFmtId="4" fontId="4" fillId="0" borderId="4" xfId="0" applyNumberFormat="1" applyFont="1" applyBorder="1"/>
    <xf numFmtId="4" fontId="5" fillId="0" borderId="0" xfId="0" applyNumberFormat="1" applyFont="1"/>
    <xf numFmtId="4" fontId="5" fillId="0" borderId="4" xfId="0" applyNumberFormat="1" applyFont="1" applyBorder="1"/>
    <xf numFmtId="164" fontId="4" fillId="0" borderId="0" xfId="0" applyNumberFormat="1" applyFont="1"/>
    <xf numFmtId="0" fontId="5" fillId="0" borderId="3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" fontId="5" fillId="0" borderId="7" xfId="0" applyNumberFormat="1" applyFont="1" applyBorder="1"/>
    <xf numFmtId="0" fontId="5" fillId="0" borderId="3" xfId="0" quotePrefix="1" applyFont="1" applyBorder="1"/>
    <xf numFmtId="2" fontId="4" fillId="0" borderId="0" xfId="0" applyNumberFormat="1" applyFont="1"/>
    <xf numFmtId="2" fontId="4" fillId="0" borderId="4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6" xfId="0" applyFont="1" applyBorder="1"/>
    <xf numFmtId="4" fontId="5" fillId="0" borderId="6" xfId="0" applyNumberFormat="1" applyFont="1" applyBorder="1"/>
    <xf numFmtId="2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0" fontId="7" fillId="0" borderId="3" xfId="0" quotePrefix="1" applyFont="1" applyBorder="1"/>
    <xf numFmtId="0" fontId="7" fillId="0" borderId="0" xfId="0" applyFont="1"/>
    <xf numFmtId="0" fontId="5" fillId="0" borderId="9" xfId="0" applyFont="1" applyBorder="1"/>
    <xf numFmtId="0" fontId="4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2" fillId="0" borderId="0" xfId="0" applyNumberFormat="1" applyFont="1"/>
    <xf numFmtId="4" fontId="1" fillId="0" borderId="0" xfId="0" applyNumberFormat="1" applyFont="1"/>
    <xf numFmtId="0" fontId="6" fillId="0" borderId="1" xfId="0" applyFont="1" applyBorder="1"/>
    <xf numFmtId="0" fontId="9" fillId="0" borderId="2" xfId="0" applyFont="1" applyBorder="1"/>
    <xf numFmtId="0" fontId="9" fillId="0" borderId="0" xfId="0" applyFont="1"/>
    <xf numFmtId="0" fontId="9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9" fillId="0" borderId="12" xfId="0" applyFont="1" applyBorder="1"/>
    <xf numFmtId="0" fontId="0" fillId="0" borderId="12" xfId="0" applyBorder="1"/>
    <xf numFmtId="0" fontId="9" fillId="0" borderId="13" xfId="0" applyFont="1" applyBorder="1"/>
    <xf numFmtId="0" fontId="0" fillId="0" borderId="13" xfId="0" applyBorder="1"/>
    <xf numFmtId="0" fontId="9" fillId="0" borderId="14" xfId="0" applyFont="1" applyBorder="1"/>
    <xf numFmtId="0" fontId="0" fillId="0" borderId="14" xfId="0" applyBorder="1"/>
    <xf numFmtId="165" fontId="5" fillId="0" borderId="0" xfId="0" applyNumberFormat="1" applyFont="1"/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0" fontId="10" fillId="0" borderId="8" xfId="0" applyFont="1" applyBorder="1"/>
    <xf numFmtId="165" fontId="11" fillId="0" borderId="12" xfId="0" applyNumberFormat="1" applyFont="1" applyBorder="1"/>
    <xf numFmtId="0" fontId="5" fillId="0" borderId="12" xfId="0" applyFont="1" applyBorder="1" applyAlignment="1">
      <alignment textRotation="41"/>
    </xf>
    <xf numFmtId="0" fontId="8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0234-6CB7-4E4C-BCE5-13A93633CC90}">
  <dimension ref="A1:M55"/>
  <sheetViews>
    <sheetView tabSelected="1" workbookViewId="0">
      <selection activeCell="N2" sqref="N2"/>
    </sheetView>
  </sheetViews>
  <sheetFormatPr baseColWidth="10" defaultRowHeight="14.4" x14ac:dyDescent="0.3"/>
  <cols>
    <col min="1" max="1" width="51.77734375" bestFit="1" customWidth="1"/>
    <col min="2" max="2" width="5.33203125" customWidth="1"/>
    <col min="3" max="3" width="5.21875" bestFit="1" customWidth="1"/>
    <col min="4" max="4" width="7.21875" customWidth="1"/>
    <col min="5" max="5" width="3.6640625" bestFit="1" customWidth="1"/>
    <col min="6" max="6" width="15.109375" customWidth="1"/>
    <col min="7" max="7" width="5.109375" bestFit="1" customWidth="1"/>
    <col min="8" max="8" width="10.21875" bestFit="1" customWidth="1"/>
    <col min="9" max="9" width="8.109375" customWidth="1"/>
    <col min="10" max="10" width="11.77734375" bestFit="1" customWidth="1"/>
    <col min="11" max="11" width="11.6640625" bestFit="1" customWidth="1"/>
  </cols>
  <sheetData>
    <row r="1" spans="1:12" ht="37.799999999999997" x14ac:dyDescent="0.3">
      <c r="A1" s="4"/>
      <c r="B1" s="57" t="s">
        <v>35</v>
      </c>
      <c r="C1" s="57" t="s">
        <v>36</v>
      </c>
      <c r="D1" s="4"/>
      <c r="E1" s="4"/>
      <c r="F1" s="4"/>
      <c r="G1" s="4"/>
      <c r="H1" s="4"/>
      <c r="I1" s="4"/>
      <c r="J1" s="4"/>
    </row>
    <row r="2" spans="1:12" ht="25.8" x14ac:dyDescent="0.5">
      <c r="A2" s="4" t="s">
        <v>0</v>
      </c>
      <c r="B2" s="58">
        <v>30</v>
      </c>
      <c r="C2" s="58">
        <v>36</v>
      </c>
      <c r="D2" s="4"/>
      <c r="E2" s="4"/>
      <c r="F2" s="4"/>
      <c r="G2" s="4"/>
      <c r="H2" s="4"/>
      <c r="I2" s="4"/>
      <c r="J2" s="4"/>
      <c r="K2" s="2"/>
      <c r="L2" s="2"/>
    </row>
    <row r="3" spans="1:12" x14ac:dyDescent="0.3">
      <c r="A3" s="32" t="s">
        <v>1</v>
      </c>
      <c r="B3" s="33"/>
      <c r="C3" s="33"/>
      <c r="D3" s="34" t="s">
        <v>13</v>
      </c>
      <c r="E3" s="34" t="s">
        <v>21</v>
      </c>
      <c r="F3" s="34" t="s">
        <v>22</v>
      </c>
      <c r="G3" s="34" t="s">
        <v>14</v>
      </c>
      <c r="H3" s="34" t="s">
        <v>15</v>
      </c>
      <c r="I3" s="34" t="s">
        <v>17</v>
      </c>
      <c r="J3" s="35" t="s">
        <v>16</v>
      </c>
      <c r="K3" s="2"/>
      <c r="L3" s="2"/>
    </row>
    <row r="4" spans="1:12" x14ac:dyDescent="0.3">
      <c r="A4" s="6" t="s">
        <v>2</v>
      </c>
      <c r="B4" s="4"/>
      <c r="C4" s="4"/>
      <c r="D4" s="4">
        <v>2024</v>
      </c>
      <c r="E4" s="4"/>
      <c r="F4" s="4"/>
      <c r="G4" s="7">
        <v>7.5</v>
      </c>
      <c r="H4" s="4">
        <v>5.5</v>
      </c>
      <c r="I4" s="7">
        <f>G4*H4/100</f>
        <v>0.41249999999999998</v>
      </c>
      <c r="J4" s="8">
        <f>G4+I4</f>
        <v>7.9124999999999996</v>
      </c>
      <c r="K4" s="2"/>
      <c r="L4" s="29"/>
    </row>
    <row r="5" spans="1:12" x14ac:dyDescent="0.3">
      <c r="A5" s="6" t="s">
        <v>2</v>
      </c>
      <c r="B5" s="4"/>
      <c r="C5" s="4"/>
      <c r="D5" s="4">
        <v>2024</v>
      </c>
      <c r="E5" s="4"/>
      <c r="F5" s="4"/>
      <c r="G5" s="7">
        <v>7.5</v>
      </c>
      <c r="H5" s="4">
        <v>5.5</v>
      </c>
      <c r="I5" s="7">
        <f t="shared" ref="I5:I16" si="0">G5*H5/100</f>
        <v>0.41249999999999998</v>
      </c>
      <c r="J5" s="8">
        <f t="shared" ref="J5:J16" si="1">G5+I5</f>
        <v>7.9124999999999996</v>
      </c>
      <c r="K5" s="2"/>
      <c r="L5" s="29"/>
    </row>
    <row r="6" spans="1:12" x14ac:dyDescent="0.3">
      <c r="A6" s="30" t="s">
        <v>2</v>
      </c>
      <c r="B6" s="31"/>
      <c r="C6" s="31"/>
      <c r="D6" s="31">
        <v>2025</v>
      </c>
      <c r="E6" s="4"/>
      <c r="F6" s="4"/>
      <c r="G6" s="7">
        <v>7.5</v>
      </c>
      <c r="H6" s="4">
        <v>5.5</v>
      </c>
      <c r="I6" s="7">
        <f t="shared" si="0"/>
        <v>0.41249999999999998</v>
      </c>
      <c r="J6" s="8">
        <f t="shared" si="1"/>
        <v>7.9124999999999996</v>
      </c>
      <c r="K6" s="2"/>
      <c r="L6" s="29"/>
    </row>
    <row r="7" spans="1:12" x14ac:dyDescent="0.3">
      <c r="A7" s="6"/>
      <c r="B7" s="4"/>
      <c r="C7" s="4"/>
      <c r="D7" s="4"/>
      <c r="E7" s="4"/>
      <c r="F7" s="4"/>
      <c r="G7" s="7"/>
      <c r="H7" s="4"/>
      <c r="I7" s="7"/>
      <c r="J7" s="8"/>
      <c r="K7" s="2"/>
      <c r="L7" s="2"/>
    </row>
    <row r="8" spans="1:12" x14ac:dyDescent="0.3">
      <c r="A8" s="6" t="s">
        <v>3</v>
      </c>
      <c r="B8" s="4"/>
      <c r="C8" s="4"/>
      <c r="D8" s="4">
        <v>2024</v>
      </c>
      <c r="E8" s="4"/>
      <c r="F8" s="4"/>
      <c r="G8" s="7">
        <v>24.9</v>
      </c>
      <c r="H8" s="4">
        <v>5.5</v>
      </c>
      <c r="I8" s="7">
        <f t="shared" si="0"/>
        <v>1.3694999999999999</v>
      </c>
      <c r="J8" s="8">
        <f t="shared" si="1"/>
        <v>26.269499999999997</v>
      </c>
      <c r="K8" s="2"/>
      <c r="L8" s="2"/>
    </row>
    <row r="9" spans="1:12" x14ac:dyDescent="0.3">
      <c r="A9" s="30" t="s">
        <v>3</v>
      </c>
      <c r="B9" s="31"/>
      <c r="C9" s="31"/>
      <c r="D9" s="31">
        <v>2025</v>
      </c>
      <c r="E9" s="4"/>
      <c r="F9" s="4"/>
      <c r="G9" s="7">
        <v>24.09</v>
      </c>
      <c r="H9" s="4">
        <v>5.5</v>
      </c>
      <c r="I9" s="7">
        <f t="shared" si="0"/>
        <v>1.3249500000000001</v>
      </c>
      <c r="J9" s="8">
        <f t="shared" si="1"/>
        <v>25.414950000000001</v>
      </c>
      <c r="K9" s="2"/>
      <c r="L9" s="2"/>
    </row>
    <row r="10" spans="1:12" x14ac:dyDescent="0.3">
      <c r="A10" s="6" t="s">
        <v>3</v>
      </c>
      <c r="B10" s="4"/>
      <c r="C10" s="4"/>
      <c r="D10" s="4">
        <v>2024</v>
      </c>
      <c r="E10" s="4"/>
      <c r="F10" s="4"/>
      <c r="G10" s="7">
        <v>24.34</v>
      </c>
      <c r="H10" s="4">
        <v>5.5</v>
      </c>
      <c r="I10" s="7">
        <f t="shared" si="0"/>
        <v>1.3387</v>
      </c>
      <c r="J10" s="8">
        <f t="shared" si="1"/>
        <v>25.678699999999999</v>
      </c>
      <c r="K10" s="2"/>
      <c r="L10" s="2"/>
    </row>
    <row r="11" spans="1:12" x14ac:dyDescent="0.3">
      <c r="A11" s="6"/>
      <c r="B11" s="4"/>
      <c r="C11" s="4"/>
      <c r="D11" s="5" t="s">
        <v>18</v>
      </c>
      <c r="E11" s="4"/>
      <c r="F11" s="4"/>
      <c r="G11" s="9">
        <f>SUM(G4:G10)</f>
        <v>95.83</v>
      </c>
      <c r="H11" s="4"/>
      <c r="I11" s="7"/>
      <c r="J11" s="10">
        <f>SUM(J4:J10)</f>
        <v>101.10065</v>
      </c>
      <c r="L11" s="2"/>
    </row>
    <row r="12" spans="1:12" x14ac:dyDescent="0.3">
      <c r="A12" s="6"/>
      <c r="B12" s="4"/>
      <c r="C12" s="4"/>
      <c r="D12" s="4"/>
      <c r="E12" s="4"/>
      <c r="F12" s="4"/>
      <c r="G12" s="7"/>
      <c r="H12" s="4"/>
      <c r="I12" s="7"/>
      <c r="J12" s="8"/>
      <c r="K12" s="2"/>
      <c r="L12" s="2"/>
    </row>
    <row r="13" spans="1:12" x14ac:dyDescent="0.3">
      <c r="A13" s="6" t="s">
        <v>4</v>
      </c>
      <c r="B13" s="4"/>
      <c r="C13" s="4"/>
      <c r="D13" s="4">
        <v>2024</v>
      </c>
      <c r="E13" s="4">
        <f>B2</f>
        <v>30</v>
      </c>
      <c r="F13" s="11">
        <v>0.98099999999999998</v>
      </c>
      <c r="G13" s="7">
        <f>E13*F13</f>
        <v>29.43</v>
      </c>
      <c r="H13" s="4">
        <v>5.5</v>
      </c>
      <c r="I13" s="7">
        <f t="shared" si="0"/>
        <v>1.6186500000000001</v>
      </c>
      <c r="J13" s="8">
        <f t="shared" si="1"/>
        <v>31.048649999999999</v>
      </c>
      <c r="K13" s="29"/>
      <c r="L13" s="2"/>
    </row>
    <row r="14" spans="1:12" x14ac:dyDescent="0.3">
      <c r="A14" s="6" t="s">
        <v>4</v>
      </c>
      <c r="B14" s="4"/>
      <c r="C14" s="4"/>
      <c r="D14" s="4">
        <v>2024</v>
      </c>
      <c r="E14" s="4">
        <f>C2</f>
        <v>36</v>
      </c>
      <c r="F14" s="11">
        <v>0.98099999999999998</v>
      </c>
      <c r="G14" s="7">
        <f t="shared" ref="G14:G16" si="2">E14*F14</f>
        <v>35.316000000000003</v>
      </c>
      <c r="H14" s="4">
        <v>5.5</v>
      </c>
      <c r="I14" s="7">
        <f t="shared" si="0"/>
        <v>1.94238</v>
      </c>
      <c r="J14" s="8">
        <f t="shared" si="1"/>
        <v>37.258380000000002</v>
      </c>
      <c r="K14" s="29"/>
      <c r="L14" s="2"/>
    </row>
    <row r="15" spans="1:12" x14ac:dyDescent="0.3">
      <c r="A15" s="6" t="s">
        <v>5</v>
      </c>
      <c r="B15" s="4"/>
      <c r="C15" s="4"/>
      <c r="D15" s="4">
        <v>2024</v>
      </c>
      <c r="E15" s="4">
        <f>B2</f>
        <v>30</v>
      </c>
      <c r="F15" s="11">
        <v>0.56020000000000003</v>
      </c>
      <c r="G15" s="7">
        <f t="shared" si="2"/>
        <v>16.806000000000001</v>
      </c>
      <c r="H15" s="4">
        <v>5.5</v>
      </c>
      <c r="I15" s="7">
        <f t="shared" si="0"/>
        <v>0.9243300000000001</v>
      </c>
      <c r="J15" s="8">
        <f t="shared" si="1"/>
        <v>17.730330000000002</v>
      </c>
      <c r="K15" s="29"/>
      <c r="L15" s="2"/>
    </row>
    <row r="16" spans="1:12" x14ac:dyDescent="0.3">
      <c r="A16" s="6" t="s">
        <v>5</v>
      </c>
      <c r="B16" s="4"/>
      <c r="C16" s="4"/>
      <c r="D16" s="4">
        <v>2024</v>
      </c>
      <c r="E16" s="4">
        <f>C2</f>
        <v>36</v>
      </c>
      <c r="F16" s="11">
        <v>0.57310000000000005</v>
      </c>
      <c r="G16" s="7">
        <f t="shared" si="2"/>
        <v>20.631600000000002</v>
      </c>
      <c r="H16" s="4">
        <v>5.5</v>
      </c>
      <c r="I16" s="7">
        <f t="shared" si="0"/>
        <v>1.134738</v>
      </c>
      <c r="J16" s="8">
        <f t="shared" si="1"/>
        <v>21.766338000000001</v>
      </c>
      <c r="K16" s="29"/>
      <c r="L16" s="2"/>
    </row>
    <row r="17" spans="1:13" x14ac:dyDescent="0.3">
      <c r="A17" s="12"/>
      <c r="B17" s="4"/>
      <c r="C17" s="4"/>
      <c r="D17" s="5" t="s">
        <v>19</v>
      </c>
      <c r="E17" s="5"/>
      <c r="F17" s="5"/>
      <c r="G17" s="9">
        <f>SUM(G13:G16)</f>
        <v>102.18360000000001</v>
      </c>
      <c r="H17" s="9"/>
      <c r="I17" s="9"/>
      <c r="J17" s="10">
        <f>SUM(J13:J16)</f>
        <v>107.80369800000001</v>
      </c>
      <c r="L17" s="2"/>
    </row>
    <row r="18" spans="1:13" x14ac:dyDescent="0.3">
      <c r="A18" s="13"/>
      <c r="B18" s="4"/>
      <c r="C18" s="4"/>
      <c r="D18" s="4"/>
      <c r="E18" s="4"/>
      <c r="F18" s="4"/>
      <c r="G18" s="4"/>
      <c r="H18" s="4"/>
      <c r="I18" s="4"/>
      <c r="J18" s="14"/>
      <c r="K18" s="2"/>
      <c r="L18" s="2"/>
    </row>
    <row r="19" spans="1:13" x14ac:dyDescent="0.3">
      <c r="A19" s="15"/>
      <c r="B19" s="16"/>
      <c r="C19" s="25" t="s">
        <v>20</v>
      </c>
      <c r="D19" s="16"/>
      <c r="E19" s="16"/>
      <c r="G19" s="26">
        <f>G17+G11</f>
        <v>198.0136</v>
      </c>
      <c r="H19" s="16"/>
      <c r="I19" s="16"/>
      <c r="J19" s="17">
        <f>J11+J17</f>
        <v>208.90434800000003</v>
      </c>
      <c r="L19" s="3"/>
      <c r="M19" s="1"/>
    </row>
    <row r="20" spans="1:13" x14ac:dyDescent="0.3">
      <c r="A20" s="4"/>
      <c r="B20" s="4"/>
      <c r="C20" s="4"/>
      <c r="D20" s="4"/>
      <c r="E20" s="4"/>
      <c r="F20" s="33"/>
      <c r="G20" s="4"/>
      <c r="H20" s="4"/>
      <c r="I20" s="4"/>
      <c r="J20" s="4"/>
      <c r="K20" s="2"/>
      <c r="L20" s="2"/>
    </row>
    <row r="21" spans="1:13" x14ac:dyDescent="0.3">
      <c r="A21" s="32" t="s">
        <v>6</v>
      </c>
      <c r="B21" s="33"/>
      <c r="C21" s="33"/>
      <c r="D21" s="34" t="s">
        <v>13</v>
      </c>
      <c r="E21" s="34" t="s">
        <v>21</v>
      </c>
      <c r="F21" s="34" t="s">
        <v>22</v>
      </c>
      <c r="G21" s="34" t="s">
        <v>14</v>
      </c>
      <c r="H21" s="34" t="s">
        <v>15</v>
      </c>
      <c r="I21" s="34" t="s">
        <v>17</v>
      </c>
      <c r="J21" s="35" t="s">
        <v>16</v>
      </c>
      <c r="K21" s="2"/>
      <c r="L21" s="2"/>
    </row>
    <row r="22" spans="1:13" x14ac:dyDescent="0.3">
      <c r="A22" s="6" t="s">
        <v>2</v>
      </c>
      <c r="B22" s="4"/>
      <c r="C22" s="4"/>
      <c r="D22" s="4">
        <v>2024</v>
      </c>
      <c r="E22" s="4"/>
      <c r="F22" s="4"/>
      <c r="G22" s="7">
        <v>21.05</v>
      </c>
      <c r="H22" s="4">
        <v>10</v>
      </c>
      <c r="I22" s="7">
        <f>G22*H22/100</f>
        <v>2.105</v>
      </c>
      <c r="J22" s="8">
        <f>G22+I22</f>
        <v>23.155000000000001</v>
      </c>
      <c r="K22" s="2"/>
      <c r="L22" s="29"/>
    </row>
    <row r="23" spans="1:13" x14ac:dyDescent="0.3">
      <c r="A23" s="6" t="s">
        <v>2</v>
      </c>
      <c r="B23" s="4"/>
      <c r="C23" s="4"/>
      <c r="D23" s="4">
        <v>2024</v>
      </c>
      <c r="E23" s="4"/>
      <c r="F23" s="4"/>
      <c r="G23" s="7">
        <v>21.05</v>
      </c>
      <c r="H23" s="4">
        <v>10</v>
      </c>
      <c r="I23" s="7">
        <f t="shared" ref="I23" si="3">G23*H23/100</f>
        <v>2.105</v>
      </c>
      <c r="J23" s="8">
        <f t="shared" ref="J23" si="4">G23+I23</f>
        <v>23.155000000000001</v>
      </c>
      <c r="K23" s="2"/>
      <c r="L23" s="29"/>
    </row>
    <row r="24" spans="1:13" x14ac:dyDescent="0.3">
      <c r="A24" s="30" t="s">
        <v>2</v>
      </c>
      <c r="B24" s="31"/>
      <c r="C24" s="31"/>
      <c r="D24" s="31">
        <v>2025</v>
      </c>
      <c r="E24" s="4"/>
      <c r="F24" s="4"/>
      <c r="G24" s="7">
        <v>20.36</v>
      </c>
      <c r="H24" s="4">
        <v>10</v>
      </c>
      <c r="I24" s="7">
        <f t="shared" ref="I24" si="5">G24*H24/100</f>
        <v>2.036</v>
      </c>
      <c r="J24" s="8">
        <f t="shared" ref="J24" si="6">G24+I24</f>
        <v>22.396000000000001</v>
      </c>
      <c r="K24" s="2"/>
      <c r="L24" s="2"/>
    </row>
    <row r="25" spans="1:13" x14ac:dyDescent="0.3">
      <c r="A25" s="6"/>
      <c r="B25" s="4"/>
      <c r="C25" s="4"/>
      <c r="D25" s="5" t="s">
        <v>18</v>
      </c>
      <c r="E25" s="4"/>
      <c r="F25" s="4"/>
      <c r="G25" s="9">
        <f>SUM(G22:G24)</f>
        <v>62.46</v>
      </c>
      <c r="H25" s="4"/>
      <c r="I25" s="7"/>
      <c r="J25" s="10">
        <f>SUM(J22:J24)</f>
        <v>68.706000000000003</v>
      </c>
      <c r="L25" s="2"/>
    </row>
    <row r="26" spans="1:13" x14ac:dyDescent="0.3">
      <c r="A26" s="13"/>
      <c r="B26" s="4"/>
      <c r="C26" s="4"/>
      <c r="D26" s="4"/>
      <c r="E26" s="4"/>
      <c r="F26" s="4"/>
      <c r="G26" s="4"/>
      <c r="H26" s="4"/>
      <c r="I26" s="4"/>
      <c r="J26" s="14"/>
      <c r="K26" s="2"/>
      <c r="L26" s="2"/>
    </row>
    <row r="27" spans="1:13" x14ac:dyDescent="0.3">
      <c r="A27" s="6" t="s">
        <v>4</v>
      </c>
      <c r="B27" s="4"/>
      <c r="C27" s="4"/>
      <c r="D27" s="4">
        <v>2024</v>
      </c>
      <c r="E27" s="4">
        <f>B2</f>
        <v>30</v>
      </c>
      <c r="F27" s="11">
        <v>1.91</v>
      </c>
      <c r="G27" s="7">
        <f>E27*F27</f>
        <v>57.3</v>
      </c>
      <c r="H27" s="4">
        <v>10</v>
      </c>
      <c r="I27" s="7">
        <f t="shared" ref="I27" si="7">G27*H27/100</f>
        <v>5.73</v>
      </c>
      <c r="J27" s="8">
        <f t="shared" ref="J27" si="8">G27+I27</f>
        <v>63.03</v>
      </c>
      <c r="K27" s="29"/>
      <c r="L27" s="2"/>
    </row>
    <row r="28" spans="1:13" x14ac:dyDescent="0.3">
      <c r="A28" s="6" t="s">
        <v>4</v>
      </c>
      <c r="B28" s="4"/>
      <c r="C28" s="4"/>
      <c r="D28" s="4">
        <v>2024</v>
      </c>
      <c r="E28" s="4">
        <f>C2</f>
        <v>36</v>
      </c>
      <c r="F28" s="11">
        <v>1.91</v>
      </c>
      <c r="G28" s="7">
        <f>E28*F28</f>
        <v>68.759999999999991</v>
      </c>
      <c r="H28" s="4">
        <v>10</v>
      </c>
      <c r="I28" s="7">
        <f t="shared" ref="I28" si="9">G28*H28/100</f>
        <v>6.8759999999999994</v>
      </c>
      <c r="J28" s="8">
        <f t="shared" ref="J28" si="10">G28+I28</f>
        <v>75.635999999999996</v>
      </c>
      <c r="K28" s="29"/>
      <c r="L28" s="2"/>
    </row>
    <row r="29" spans="1:13" x14ac:dyDescent="0.3">
      <c r="A29" s="13"/>
      <c r="B29" s="4"/>
      <c r="C29" s="4"/>
      <c r="D29" s="5" t="s">
        <v>19</v>
      </c>
      <c r="E29" s="4"/>
      <c r="F29" s="4"/>
      <c r="G29" s="9">
        <f>SUM(G27:G28)</f>
        <v>126.05999999999999</v>
      </c>
      <c r="H29" s="4"/>
      <c r="I29" s="4"/>
      <c r="J29" s="10">
        <f>SUM(J27:J28)</f>
        <v>138.666</v>
      </c>
      <c r="L29" s="2"/>
    </row>
    <row r="30" spans="1:13" x14ac:dyDescent="0.3">
      <c r="A30" s="13"/>
      <c r="B30" s="4"/>
      <c r="C30" s="4"/>
      <c r="D30" s="4"/>
      <c r="E30" s="4"/>
      <c r="F30" s="4"/>
      <c r="G30" s="4"/>
      <c r="H30" s="4"/>
      <c r="I30" s="4"/>
      <c r="J30" s="14"/>
      <c r="K30" s="2"/>
      <c r="L30" s="2"/>
    </row>
    <row r="31" spans="1:13" x14ac:dyDescent="0.3">
      <c r="A31" s="15"/>
      <c r="B31" s="16"/>
      <c r="C31" s="16"/>
      <c r="D31" s="25" t="s">
        <v>23</v>
      </c>
      <c r="E31" s="16"/>
      <c r="F31" s="25"/>
      <c r="G31" s="26">
        <f>G29+G25</f>
        <v>188.51999999999998</v>
      </c>
      <c r="H31" s="16"/>
      <c r="I31" s="16"/>
      <c r="J31" s="17">
        <f>J25+J29</f>
        <v>207.37200000000001</v>
      </c>
      <c r="L31" s="2"/>
    </row>
    <row r="32" spans="1:13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2"/>
      <c r="L32" s="2"/>
    </row>
    <row r="33" spans="1:12" x14ac:dyDescent="0.3">
      <c r="A33" s="32" t="s">
        <v>7</v>
      </c>
      <c r="B33" s="33"/>
      <c r="C33" s="33"/>
      <c r="D33" s="34" t="s">
        <v>13</v>
      </c>
      <c r="E33" s="34" t="s">
        <v>21</v>
      </c>
      <c r="F33" s="34" t="s">
        <v>22</v>
      </c>
      <c r="G33" s="34" t="s">
        <v>14</v>
      </c>
      <c r="H33" s="34" t="s">
        <v>15</v>
      </c>
      <c r="I33" s="34" t="s">
        <v>17</v>
      </c>
      <c r="J33" s="35" t="s">
        <v>16</v>
      </c>
      <c r="K33" s="2"/>
      <c r="L33" s="2"/>
    </row>
    <row r="34" spans="1:12" x14ac:dyDescent="0.3">
      <c r="A34" s="18" t="s">
        <v>24</v>
      </c>
      <c r="B34" s="4"/>
      <c r="C34" s="4"/>
      <c r="D34" s="4"/>
      <c r="E34" s="4"/>
      <c r="F34" s="4"/>
      <c r="G34" s="4"/>
      <c r="H34" s="4"/>
      <c r="I34" s="4"/>
      <c r="J34" s="14"/>
      <c r="K34" s="2"/>
      <c r="L34" s="2"/>
    </row>
    <row r="35" spans="1:12" x14ac:dyDescent="0.3">
      <c r="A35" s="6" t="s">
        <v>8</v>
      </c>
      <c r="B35" s="4"/>
      <c r="C35" s="4"/>
      <c r="D35" s="4">
        <v>2024</v>
      </c>
      <c r="E35" s="4">
        <f>B2</f>
        <v>30</v>
      </c>
      <c r="F35" s="11">
        <v>7.4000000000000003E-3</v>
      </c>
      <c r="G35" s="19">
        <f>F35*E35</f>
        <v>0.222</v>
      </c>
      <c r="H35" s="4">
        <v>5.5</v>
      </c>
      <c r="I35" s="19">
        <f>G35*H35/100</f>
        <v>1.221E-2</v>
      </c>
      <c r="J35" s="20">
        <f>G35+I35</f>
        <v>0.23421</v>
      </c>
      <c r="K35" s="36"/>
      <c r="L35" s="2"/>
    </row>
    <row r="36" spans="1:12" x14ac:dyDescent="0.3">
      <c r="A36" s="6"/>
      <c r="B36" s="4"/>
      <c r="C36" s="4"/>
      <c r="D36" s="4">
        <v>2024</v>
      </c>
      <c r="E36" s="4">
        <f>C2</f>
        <v>36</v>
      </c>
      <c r="F36" s="11">
        <v>7.4000000000000003E-3</v>
      </c>
      <c r="G36" s="19">
        <f t="shared" ref="G36:G44" si="11">F36*E36</f>
        <v>0.26640000000000003</v>
      </c>
      <c r="H36" s="4">
        <v>5.5</v>
      </c>
      <c r="I36" s="19">
        <f t="shared" ref="I36:I44" si="12">G36*H36/100</f>
        <v>1.4652E-2</v>
      </c>
      <c r="J36" s="20">
        <f t="shared" ref="J36:J44" si="13">G36+I36</f>
        <v>0.28105200000000002</v>
      </c>
      <c r="K36" s="36"/>
      <c r="L36" s="2"/>
    </row>
    <row r="37" spans="1:12" x14ac:dyDescent="0.3">
      <c r="A37" s="6" t="s">
        <v>9</v>
      </c>
      <c r="B37" s="4"/>
      <c r="C37" s="4"/>
      <c r="D37" s="4">
        <v>2024</v>
      </c>
      <c r="E37" s="4">
        <f>B2</f>
        <v>30</v>
      </c>
      <c r="F37" s="11">
        <v>0.39</v>
      </c>
      <c r="G37" s="19">
        <f t="shared" si="11"/>
        <v>11.700000000000001</v>
      </c>
      <c r="H37" s="4">
        <v>5.5</v>
      </c>
      <c r="I37" s="19">
        <f t="shared" si="12"/>
        <v>0.64350000000000007</v>
      </c>
      <c r="J37" s="20">
        <f t="shared" si="13"/>
        <v>12.343500000000001</v>
      </c>
      <c r="K37" s="36"/>
      <c r="L37" s="2"/>
    </row>
    <row r="38" spans="1:12" x14ac:dyDescent="0.3">
      <c r="A38" s="6"/>
      <c r="B38" s="4"/>
      <c r="C38" s="4"/>
      <c r="D38" s="4">
        <v>2024</v>
      </c>
      <c r="E38" s="4">
        <f>C2</f>
        <v>36</v>
      </c>
      <c r="F38" s="11">
        <v>0.39</v>
      </c>
      <c r="G38" s="19">
        <f t="shared" si="11"/>
        <v>14.040000000000001</v>
      </c>
      <c r="H38" s="4">
        <v>5.5</v>
      </c>
      <c r="I38" s="19">
        <f t="shared" si="12"/>
        <v>0.7722</v>
      </c>
      <c r="J38" s="20">
        <f t="shared" si="13"/>
        <v>14.812200000000001</v>
      </c>
      <c r="K38" s="36"/>
      <c r="L38" s="2"/>
    </row>
    <row r="39" spans="1:12" x14ac:dyDescent="0.3">
      <c r="A39" s="6" t="s">
        <v>10</v>
      </c>
      <c r="B39" s="4"/>
      <c r="C39" s="4"/>
      <c r="D39" s="4">
        <v>2024</v>
      </c>
      <c r="E39" s="4">
        <f>B2</f>
        <v>30</v>
      </c>
      <c r="F39" s="11">
        <v>6.6000000000000003E-2</v>
      </c>
      <c r="G39" s="19">
        <f t="shared" si="11"/>
        <v>1.98</v>
      </c>
      <c r="H39" s="4">
        <v>5.5</v>
      </c>
      <c r="I39" s="19">
        <f t="shared" si="12"/>
        <v>0.10890000000000001</v>
      </c>
      <c r="J39" s="20">
        <f t="shared" si="13"/>
        <v>2.0889000000000002</v>
      </c>
      <c r="K39" s="36"/>
      <c r="L39" s="2"/>
    </row>
    <row r="40" spans="1:12" x14ac:dyDescent="0.3">
      <c r="A40" s="6"/>
      <c r="B40" s="4"/>
      <c r="C40" s="4"/>
      <c r="D40" s="4">
        <v>2024</v>
      </c>
      <c r="E40" s="4">
        <f>C2</f>
        <v>36</v>
      </c>
      <c r="F40" s="11">
        <v>6.6000000000000003E-2</v>
      </c>
      <c r="G40" s="19">
        <f t="shared" si="11"/>
        <v>2.3760000000000003</v>
      </c>
      <c r="H40" s="4">
        <v>5.5</v>
      </c>
      <c r="I40" s="19">
        <f t="shared" si="12"/>
        <v>0.13068000000000002</v>
      </c>
      <c r="J40" s="20">
        <f t="shared" si="13"/>
        <v>2.5066800000000002</v>
      </c>
      <c r="K40" s="36"/>
      <c r="L40" s="2"/>
    </row>
    <row r="41" spans="1:12" x14ac:dyDescent="0.3">
      <c r="A41" s="6" t="s">
        <v>11</v>
      </c>
      <c r="B41" s="4"/>
      <c r="C41" s="4"/>
      <c r="D41" s="4">
        <v>2024</v>
      </c>
      <c r="E41" s="4">
        <f>B2</f>
        <v>30</v>
      </c>
      <c r="F41" s="11">
        <v>0.13800000000000001</v>
      </c>
      <c r="G41" s="19">
        <f t="shared" si="11"/>
        <v>4.1400000000000006</v>
      </c>
      <c r="H41" s="4">
        <v>10</v>
      </c>
      <c r="I41" s="19">
        <f t="shared" si="12"/>
        <v>0.41400000000000003</v>
      </c>
      <c r="J41" s="20">
        <f t="shared" si="13"/>
        <v>4.5540000000000003</v>
      </c>
      <c r="K41" s="36"/>
      <c r="L41" s="2"/>
    </row>
    <row r="42" spans="1:12" x14ac:dyDescent="0.3">
      <c r="A42" s="6"/>
      <c r="B42" s="4"/>
      <c r="C42" s="4"/>
      <c r="D42" s="4">
        <v>2024</v>
      </c>
      <c r="E42" s="4">
        <f>C2</f>
        <v>36</v>
      </c>
      <c r="F42" s="11">
        <v>0.13800000000000001</v>
      </c>
      <c r="G42" s="19">
        <f t="shared" si="11"/>
        <v>4.968</v>
      </c>
      <c r="H42" s="4">
        <v>10</v>
      </c>
      <c r="I42" s="19">
        <f t="shared" si="12"/>
        <v>0.49680000000000002</v>
      </c>
      <c r="J42" s="20">
        <f t="shared" si="13"/>
        <v>5.4648000000000003</v>
      </c>
      <c r="K42" s="36"/>
      <c r="L42" s="2"/>
    </row>
    <row r="43" spans="1:12" x14ac:dyDescent="0.3">
      <c r="A43" s="6" t="s">
        <v>12</v>
      </c>
      <c r="B43" s="4"/>
      <c r="C43" s="4"/>
      <c r="D43" s="4">
        <v>2024</v>
      </c>
      <c r="E43" s="4">
        <f>B2</f>
        <v>30</v>
      </c>
      <c r="F43" s="11">
        <v>6.93E-2</v>
      </c>
      <c r="G43" s="19">
        <f t="shared" si="11"/>
        <v>2.0790000000000002</v>
      </c>
      <c r="H43" s="4">
        <v>5.5</v>
      </c>
      <c r="I43" s="19">
        <f t="shared" si="12"/>
        <v>0.11434500000000002</v>
      </c>
      <c r="J43" s="20">
        <f t="shared" si="13"/>
        <v>2.1933450000000003</v>
      </c>
      <c r="K43" s="36"/>
      <c r="L43" s="2"/>
    </row>
    <row r="44" spans="1:12" x14ac:dyDescent="0.3">
      <c r="A44" s="13"/>
      <c r="B44" s="4"/>
      <c r="C44" s="4"/>
      <c r="D44" s="4">
        <v>2024</v>
      </c>
      <c r="E44" s="4">
        <f>C2</f>
        <v>36</v>
      </c>
      <c r="F44" s="11">
        <v>6.93E-2</v>
      </c>
      <c r="G44" s="19">
        <f t="shared" si="11"/>
        <v>2.4948000000000001</v>
      </c>
      <c r="H44" s="4">
        <v>5.5</v>
      </c>
      <c r="I44" s="19">
        <f t="shared" si="12"/>
        <v>0.137214</v>
      </c>
      <c r="J44" s="20">
        <f t="shared" si="13"/>
        <v>2.6320140000000003</v>
      </c>
      <c r="K44" s="36"/>
      <c r="L44" s="2"/>
    </row>
    <row r="45" spans="1:12" x14ac:dyDescent="0.3">
      <c r="A45" s="15"/>
      <c r="B45" s="16"/>
      <c r="C45" s="16"/>
      <c r="D45" s="25" t="s">
        <v>19</v>
      </c>
      <c r="E45" s="16"/>
      <c r="F45" s="16"/>
      <c r="G45" s="21">
        <f>SUM(G35:G44)</f>
        <v>44.266200000000005</v>
      </c>
      <c r="H45" s="16"/>
      <c r="I45" s="16"/>
      <c r="J45" s="22">
        <f>SUM(J35:J44)</f>
        <v>47.110700999999999</v>
      </c>
      <c r="L45" s="2"/>
    </row>
    <row r="46" spans="1:12" x14ac:dyDescent="0.3">
      <c r="A46" s="4"/>
      <c r="B46" s="4"/>
      <c r="C46" s="4"/>
      <c r="D46" s="4"/>
      <c r="E46" s="4"/>
      <c r="F46" s="4"/>
      <c r="G46" s="23" t="s">
        <v>25</v>
      </c>
      <c r="H46" s="23"/>
      <c r="I46" s="23"/>
      <c r="J46" s="23" t="s">
        <v>16</v>
      </c>
      <c r="K46" s="3"/>
      <c r="L46" s="2"/>
    </row>
    <row r="47" spans="1:12" x14ac:dyDescent="0.3">
      <c r="A47" s="4"/>
      <c r="B47" s="5" t="s">
        <v>26</v>
      </c>
      <c r="C47" s="4"/>
      <c r="E47" s="4"/>
      <c r="F47" s="4"/>
      <c r="G47" s="24">
        <f>+G45+G29+G25+G17+G11</f>
        <v>430.7998</v>
      </c>
      <c r="H47" s="5"/>
      <c r="I47" s="5"/>
      <c r="J47" s="51">
        <f>J45+J31+J19</f>
        <v>463.38704900000005</v>
      </c>
      <c r="L47" s="2"/>
    </row>
    <row r="48" spans="1:12" x14ac:dyDescent="0.3">
      <c r="A48" s="4"/>
      <c r="B48" s="5" t="s">
        <v>29</v>
      </c>
      <c r="C48" s="4"/>
      <c r="E48" s="4"/>
      <c r="F48" s="4"/>
      <c r="G48" s="9">
        <f>G24+G10+G6</f>
        <v>52.2</v>
      </c>
      <c r="H48" s="4"/>
      <c r="I48" s="4"/>
      <c r="J48" s="51">
        <f>J6+J9+J24</f>
        <v>55.72345</v>
      </c>
      <c r="L48" s="3"/>
    </row>
    <row r="49" spans="1:12" x14ac:dyDescent="0.3">
      <c r="A49" s="4"/>
      <c r="B49" s="5" t="s">
        <v>28</v>
      </c>
      <c r="C49" s="4"/>
      <c r="E49" s="4"/>
      <c r="F49" s="4"/>
      <c r="G49" s="24">
        <f>G47-G48</f>
        <v>378.59980000000002</v>
      </c>
      <c r="H49" s="5"/>
      <c r="I49" s="5"/>
      <c r="J49" s="51">
        <f>J47-J48</f>
        <v>407.66359900000003</v>
      </c>
      <c r="L49" s="29"/>
    </row>
    <row r="50" spans="1:12" x14ac:dyDescent="0.3">
      <c r="I50" s="1"/>
      <c r="J50" s="1"/>
      <c r="K50" s="37"/>
      <c r="L50" s="27"/>
    </row>
    <row r="51" spans="1:12" ht="21" x14ac:dyDescent="0.4">
      <c r="E51" s="55" t="s">
        <v>27</v>
      </c>
      <c r="F51" s="55"/>
      <c r="G51" s="55"/>
      <c r="H51" s="55" t="s">
        <v>34</v>
      </c>
      <c r="I51" s="55" t="s">
        <v>33</v>
      </c>
      <c r="J51" s="1"/>
      <c r="K51" s="1"/>
      <c r="L51" s="27"/>
    </row>
    <row r="52" spans="1:12" ht="18" x14ac:dyDescent="0.35">
      <c r="A52" s="42" t="s">
        <v>32</v>
      </c>
      <c r="B52" s="38"/>
      <c r="C52" s="39"/>
      <c r="D52" s="39"/>
      <c r="E52" s="45">
        <f>B2+C2</f>
        <v>66</v>
      </c>
      <c r="F52" s="45"/>
      <c r="G52" s="46"/>
      <c r="H52" s="52">
        <f>J49</f>
        <v>407.66359900000003</v>
      </c>
      <c r="I52" s="56">
        <f>H52/E52</f>
        <v>6.1767211969696971</v>
      </c>
      <c r="L52" s="28"/>
    </row>
    <row r="53" spans="1:12" ht="18" x14ac:dyDescent="0.35">
      <c r="A53" s="43" t="s">
        <v>30</v>
      </c>
      <c r="B53" s="40"/>
      <c r="D53" s="40"/>
      <c r="E53" s="47">
        <f>E52</f>
        <v>66</v>
      </c>
      <c r="F53" s="47"/>
      <c r="G53" s="48"/>
      <c r="H53" s="53">
        <f>G45+G29+G17</f>
        <v>272.50980000000004</v>
      </c>
      <c r="I53" s="53">
        <f>H53/E53</f>
        <v>4.1289363636363641</v>
      </c>
    </row>
    <row r="54" spans="1:12" ht="18" x14ac:dyDescent="0.35">
      <c r="A54" s="44" t="s">
        <v>31</v>
      </c>
      <c r="B54" s="41"/>
      <c r="C54" s="41"/>
      <c r="D54" s="41"/>
      <c r="E54" s="49">
        <f>E53</f>
        <v>66</v>
      </c>
      <c r="F54" s="49"/>
      <c r="G54" s="50"/>
      <c r="H54" s="54">
        <f>J45+J29+J17</f>
        <v>293.580399</v>
      </c>
      <c r="I54" s="54">
        <f>H54/E54</f>
        <v>4.4481878636363632</v>
      </c>
    </row>
    <row r="55" spans="1:12" x14ac:dyDescent="0.3">
      <c r="L55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SAUR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GRÜN</dc:creator>
  <cp:lastModifiedBy>André GRÜN</cp:lastModifiedBy>
  <cp:lastPrinted>2025-03-16T11:32:30Z</cp:lastPrinted>
  <dcterms:created xsi:type="dcterms:W3CDTF">2025-03-16T09:00:02Z</dcterms:created>
  <dcterms:modified xsi:type="dcterms:W3CDTF">2025-03-26T09:52:10Z</dcterms:modified>
</cp:coreProperties>
</file>