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\Documents\Z8-MAISON\EAU SAUR\"/>
    </mc:Choice>
  </mc:AlternateContent>
  <xr:revisionPtr revIDLastSave="0" documentId="13_ncr:1_{042E009E-3443-47F3-9A1D-0B0A3BDCD463}" xr6:coauthVersionLast="47" xr6:coauthVersionMax="47" xr10:uidLastSave="{00000000-0000-0000-0000-000000000000}"/>
  <bookViews>
    <workbookView xWindow="-108" yWindow="-108" windowWidth="23256" windowHeight="12576" xr2:uid="{9FB52D38-E70F-4D54-84D4-46D98A39ACDF}"/>
  </bookViews>
  <sheets>
    <sheet name="VEOLIA 2021" sheetId="13" r:id="rId1"/>
    <sheet name="VEOLIA 2022" sheetId="6" r:id="rId2"/>
    <sheet name="VEOLIA 2023" sheetId="1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6" l="1"/>
  <c r="J70" i="6"/>
  <c r="M74" i="11"/>
  <c r="J74" i="11"/>
  <c r="M74" i="13"/>
  <c r="J74" i="13"/>
  <c r="G64" i="13"/>
  <c r="G61" i="13"/>
  <c r="G62" i="13"/>
  <c r="G28" i="13"/>
  <c r="F71" i="13"/>
  <c r="G63" i="13"/>
  <c r="G60" i="13"/>
  <c r="G55" i="13"/>
  <c r="I55" i="13" s="1"/>
  <c r="J55" i="13" s="1"/>
  <c r="G54" i="13"/>
  <c r="G49" i="13"/>
  <c r="I49" i="13" s="1"/>
  <c r="J49" i="13" s="1"/>
  <c r="G48" i="13"/>
  <c r="G41" i="13"/>
  <c r="G40" i="13"/>
  <c r="G39" i="13"/>
  <c r="G50" i="13" s="1"/>
  <c r="I38" i="13"/>
  <c r="J38" i="13" s="1"/>
  <c r="G27" i="13"/>
  <c r="I27" i="13" s="1"/>
  <c r="J27" i="13" s="1"/>
  <c r="G26" i="13"/>
  <c r="I26" i="13" s="1"/>
  <c r="G20" i="13"/>
  <c r="G23" i="13" s="1"/>
  <c r="G13" i="13"/>
  <c r="I13" i="13" s="1"/>
  <c r="J13" i="13" s="1"/>
  <c r="G11" i="13"/>
  <c r="G10" i="13"/>
  <c r="G6" i="13"/>
  <c r="I6" i="13" s="1"/>
  <c r="J6" i="13" s="1"/>
  <c r="G5" i="13"/>
  <c r="I4" i="13"/>
  <c r="J4" i="13" s="1"/>
  <c r="G59" i="11"/>
  <c r="J59" i="11"/>
  <c r="I55" i="11"/>
  <c r="I20" i="11"/>
  <c r="J20" i="11" s="1"/>
  <c r="G23" i="11"/>
  <c r="F70" i="11"/>
  <c r="G63" i="11"/>
  <c r="I63" i="11" s="1"/>
  <c r="J63" i="11" s="1"/>
  <c r="G62" i="11"/>
  <c r="I62" i="11" s="1"/>
  <c r="J62" i="11" s="1"/>
  <c r="G57" i="11"/>
  <c r="I57" i="11" s="1"/>
  <c r="G56" i="11"/>
  <c r="I56" i="11" s="1"/>
  <c r="J56" i="11" s="1"/>
  <c r="G50" i="11"/>
  <c r="G49" i="11"/>
  <c r="I49" i="11" s="1"/>
  <c r="G48" i="11"/>
  <c r="I48" i="11" s="1"/>
  <c r="J48" i="11" s="1"/>
  <c r="G47" i="11"/>
  <c r="G46" i="11"/>
  <c r="I46" i="11" s="1"/>
  <c r="J46" i="11" s="1"/>
  <c r="G45" i="11"/>
  <c r="G42" i="11"/>
  <c r="I42" i="11" s="1"/>
  <c r="G41" i="11"/>
  <c r="G40" i="11"/>
  <c r="I39" i="11"/>
  <c r="J39" i="11" s="1"/>
  <c r="G29" i="11"/>
  <c r="I29" i="11" s="1"/>
  <c r="G28" i="11"/>
  <c r="G22" i="11"/>
  <c r="I22" i="11" s="1"/>
  <c r="G21" i="11"/>
  <c r="G25" i="11" s="1"/>
  <c r="G15" i="11"/>
  <c r="G14" i="11"/>
  <c r="G13" i="11"/>
  <c r="I13" i="11" s="1"/>
  <c r="J13" i="11" s="1"/>
  <c r="G12" i="11"/>
  <c r="G11" i="11"/>
  <c r="G10" i="11"/>
  <c r="G7" i="11"/>
  <c r="I7" i="11" s="1"/>
  <c r="G6" i="11"/>
  <c r="I6" i="11" s="1"/>
  <c r="J6" i="11" s="1"/>
  <c r="G5" i="11"/>
  <c r="I5" i="11" s="1"/>
  <c r="I4" i="11"/>
  <c r="J4" i="11" s="1"/>
  <c r="F67" i="6"/>
  <c r="J66" i="6"/>
  <c r="G60" i="6"/>
  <c r="I60" i="6" s="1"/>
  <c r="G59" i="6"/>
  <c r="I59" i="6" s="1"/>
  <c r="J59" i="6" s="1"/>
  <c r="G54" i="6"/>
  <c r="I54" i="6" s="1"/>
  <c r="G53" i="6"/>
  <c r="I53" i="6" s="1"/>
  <c r="J53" i="6" s="1"/>
  <c r="G48" i="6"/>
  <c r="I48" i="6" s="1"/>
  <c r="G47" i="6"/>
  <c r="I47" i="6" s="1"/>
  <c r="J47" i="6" s="1"/>
  <c r="G46" i="6"/>
  <c r="G45" i="6"/>
  <c r="G44" i="6"/>
  <c r="G43" i="6"/>
  <c r="I43" i="6" s="1"/>
  <c r="G40" i="6"/>
  <c r="I40" i="6" s="1"/>
  <c r="J40" i="6" s="1"/>
  <c r="G39" i="6"/>
  <c r="G38" i="6"/>
  <c r="I37" i="6"/>
  <c r="J37" i="6" s="1"/>
  <c r="G31" i="6"/>
  <c r="J31" i="6"/>
  <c r="G21" i="6"/>
  <c r="I21" i="6" s="1"/>
  <c r="J21" i="6" s="1"/>
  <c r="G20" i="6"/>
  <c r="I20" i="6" s="1"/>
  <c r="J20" i="6" s="1"/>
  <c r="G15" i="6"/>
  <c r="G14" i="6"/>
  <c r="G13" i="6"/>
  <c r="G11" i="6"/>
  <c r="G12" i="6"/>
  <c r="I12" i="6" s="1"/>
  <c r="J12" i="6" s="1"/>
  <c r="G10" i="6"/>
  <c r="I10" i="6" s="1"/>
  <c r="J10" i="6" s="1"/>
  <c r="G6" i="6"/>
  <c r="I6" i="6" s="1"/>
  <c r="J6" i="6" s="1"/>
  <c r="G7" i="6"/>
  <c r="G5" i="6"/>
  <c r="G27" i="6"/>
  <c r="G26" i="6"/>
  <c r="I4" i="6"/>
  <c r="J4" i="6" s="1"/>
  <c r="I64" i="13" l="1"/>
  <c r="J64" i="13" s="1"/>
  <c r="I61" i="13"/>
  <c r="J61" i="13" s="1"/>
  <c r="I62" i="13"/>
  <c r="J62" i="13" s="1"/>
  <c r="G16" i="13"/>
  <c r="G66" i="13"/>
  <c r="G57" i="13"/>
  <c r="I46" i="13"/>
  <c r="J46" i="13" s="1"/>
  <c r="I63" i="13"/>
  <c r="J63" i="13" s="1"/>
  <c r="I39" i="13"/>
  <c r="J39" i="13" s="1"/>
  <c r="I28" i="13"/>
  <c r="J28" i="13" s="1"/>
  <c r="G30" i="13"/>
  <c r="I10" i="13"/>
  <c r="J10" i="13" s="1"/>
  <c r="I44" i="13"/>
  <c r="J44" i="13" s="1"/>
  <c r="I20" i="13"/>
  <c r="J20" i="13" s="1"/>
  <c r="J23" i="13" s="1"/>
  <c r="I45" i="13"/>
  <c r="J45" i="13" s="1"/>
  <c r="I11" i="13"/>
  <c r="J11" i="13" s="1"/>
  <c r="J26" i="13"/>
  <c r="I5" i="13"/>
  <c r="J5" i="13" s="1"/>
  <c r="I41" i="13"/>
  <c r="J41" i="13" s="1"/>
  <c r="I48" i="13"/>
  <c r="J48" i="13" s="1"/>
  <c r="I54" i="13"/>
  <c r="J54" i="13" s="1"/>
  <c r="J57" i="13" s="1"/>
  <c r="I60" i="13"/>
  <c r="J60" i="13" s="1"/>
  <c r="I47" i="13"/>
  <c r="J47" i="13" s="1"/>
  <c r="I40" i="13"/>
  <c r="J40" i="13" s="1"/>
  <c r="J55" i="11"/>
  <c r="G51" i="11"/>
  <c r="G31" i="11"/>
  <c r="I23" i="11"/>
  <c r="J23" i="11" s="1"/>
  <c r="I28" i="11"/>
  <c r="J28" i="11" s="1"/>
  <c r="I45" i="11"/>
  <c r="J45" i="11" s="1"/>
  <c r="J57" i="11"/>
  <c r="I21" i="11"/>
  <c r="J21" i="11" s="1"/>
  <c r="I14" i="11"/>
  <c r="J14" i="11" s="1"/>
  <c r="G16" i="11"/>
  <c r="J7" i="11"/>
  <c r="J65" i="11"/>
  <c r="J5" i="11"/>
  <c r="I15" i="11"/>
  <c r="J15" i="11" s="1"/>
  <c r="I10" i="11"/>
  <c r="J10" i="11" s="1"/>
  <c r="J22" i="11"/>
  <c r="J29" i="11"/>
  <c r="I40" i="11"/>
  <c r="J40" i="11" s="1"/>
  <c r="G43" i="11"/>
  <c r="I47" i="11"/>
  <c r="J47" i="11" s="1"/>
  <c r="J49" i="11"/>
  <c r="G65" i="11"/>
  <c r="G8" i="11"/>
  <c r="J42" i="11"/>
  <c r="I12" i="11"/>
  <c r="J12" i="11" s="1"/>
  <c r="I11" i="11"/>
  <c r="J11" i="11" s="1"/>
  <c r="I41" i="11"/>
  <c r="J41" i="11" s="1"/>
  <c r="I50" i="11"/>
  <c r="J50" i="11" s="1"/>
  <c r="J62" i="6"/>
  <c r="I38" i="6"/>
  <c r="J38" i="6" s="1"/>
  <c r="J48" i="6"/>
  <c r="J54" i="6"/>
  <c r="J56" i="6" s="1"/>
  <c r="J60" i="6"/>
  <c r="I39" i="6"/>
  <c r="J39" i="6" s="1"/>
  <c r="J43" i="6"/>
  <c r="I46" i="6"/>
  <c r="J46" i="6" s="1"/>
  <c r="G49" i="6"/>
  <c r="G56" i="6"/>
  <c r="G62" i="6"/>
  <c r="G41" i="6"/>
  <c r="I45" i="6"/>
  <c r="J45" i="6" s="1"/>
  <c r="I44" i="6"/>
  <c r="J44" i="6" s="1"/>
  <c r="G23" i="6"/>
  <c r="G8" i="6"/>
  <c r="G16" i="6"/>
  <c r="I15" i="6"/>
  <c r="J15" i="6" s="1"/>
  <c r="I14" i="6"/>
  <c r="J14" i="6" s="1"/>
  <c r="I13" i="6"/>
  <c r="J13" i="6" s="1"/>
  <c r="I11" i="6"/>
  <c r="J11" i="6" s="1"/>
  <c r="I7" i="6"/>
  <c r="J7" i="6" s="1"/>
  <c r="I5" i="6"/>
  <c r="J5" i="6" s="1"/>
  <c r="J23" i="6"/>
  <c r="I26" i="6"/>
  <c r="J26" i="6" s="1"/>
  <c r="G29" i="6"/>
  <c r="I27" i="6"/>
  <c r="J27" i="6" s="1"/>
  <c r="G68" i="13" l="1"/>
  <c r="G32" i="13"/>
  <c r="J66" i="13"/>
  <c r="J51" i="13"/>
  <c r="J30" i="13"/>
  <c r="J17" i="13"/>
  <c r="J32" i="13" s="1"/>
  <c r="J25" i="11"/>
  <c r="J31" i="11"/>
  <c r="G33" i="11"/>
  <c r="J17" i="11"/>
  <c r="J52" i="11"/>
  <c r="J67" i="11" s="1"/>
  <c r="G67" i="11"/>
  <c r="J50" i="6"/>
  <c r="J64" i="6" s="1"/>
  <c r="G64" i="6"/>
  <c r="J17" i="6"/>
  <c r="J29" i="6"/>
  <c r="J68" i="13" l="1"/>
  <c r="J70" i="13" s="1"/>
  <c r="J33" i="11"/>
  <c r="J69" i="11" s="1"/>
</calcChain>
</file>

<file path=xl/sharedStrings.xml><?xml version="1.0" encoding="utf-8"?>
<sst xmlns="http://schemas.openxmlformats.org/spreadsheetml/2006/main" count="296" uniqueCount="42">
  <si>
    <t>Consommation annuelle en m3</t>
  </si>
  <si>
    <t>Distribution de l'eau potable</t>
  </si>
  <si>
    <t>Collecte traitement des eaux usées</t>
  </si>
  <si>
    <t>Organismes publics</t>
  </si>
  <si>
    <t>ANNEE</t>
  </si>
  <si>
    <t>MNT</t>
  </si>
  <si>
    <t>TVA</t>
  </si>
  <si>
    <t>TTC</t>
  </si>
  <si>
    <t>MNT TVA</t>
  </si>
  <si>
    <t>TOTAL CONSOMMATION</t>
  </si>
  <si>
    <t>TOTAL DISTRIBUTION EAU POTABLE</t>
  </si>
  <si>
    <t>M3</t>
  </si>
  <si>
    <t>PRIX UNIT</t>
  </si>
  <si>
    <t>SM1</t>
  </si>
  <si>
    <t>SM2</t>
  </si>
  <si>
    <t>HT</t>
  </si>
  <si>
    <t xml:space="preserve">  - Consommation CASC (période 1)</t>
  </si>
  <si>
    <t xml:space="preserve">  - Consommation CASC  (période 2)</t>
  </si>
  <si>
    <t xml:space="preserve">  - Consommation CASC (période 3)</t>
  </si>
  <si>
    <t>- PRESERVATION RESSOURCES EN EAU</t>
  </si>
  <si>
    <t>- REDEVANCES VOIES NAVIGABLES DE France (période 1)</t>
  </si>
  <si>
    <t>- REDEVANCES VOIES NAVIGABLES DE France (période 2)</t>
  </si>
  <si>
    <t xml:space="preserve">  - Consommation CASC periode 1</t>
  </si>
  <si>
    <t xml:space="preserve">  - Consommation CASC periode 2</t>
  </si>
  <si>
    <t xml:space="preserve"> -lutte contre la pollution</t>
  </si>
  <si>
    <t xml:space="preserve"> - modernisation des reseaux de collectes</t>
  </si>
  <si>
    <t>TOTAL FACTURE 2022 SM1</t>
  </si>
  <si>
    <t>TOTAL FACTURE 2022 SM2</t>
  </si>
  <si>
    <t>TOTAL FACTURE SM1 + SM2</t>
  </si>
  <si>
    <t>pour</t>
  </si>
  <si>
    <t>m3</t>
  </si>
  <si>
    <t xml:space="preserve">  - Consommation CASC periode 3</t>
  </si>
  <si>
    <t>-  Abonnement CASC</t>
  </si>
  <si>
    <t>TOTAL FACTURE 2023 SM1</t>
  </si>
  <si>
    <t xml:space="preserve">  - Abonnement part CASC</t>
  </si>
  <si>
    <t xml:space="preserve">  - Abonnement VEOLIA</t>
  </si>
  <si>
    <t xml:space="preserve">  - Consommation VEOLIA (période 1)</t>
  </si>
  <si>
    <t xml:space="preserve">  - Consommation VEOLIA (période 2)</t>
  </si>
  <si>
    <t xml:space="preserve">  - Consommation VEOLIA (période 3)</t>
  </si>
  <si>
    <t>TOTAL FACTURE 2021 SM2</t>
  </si>
  <si>
    <t xml:space="preserve"> - REDEVANCES VOIES NAVIGABLES DE France</t>
  </si>
  <si>
    <t>PRIX TTC du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</si>
</sst>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quotePrefix="1" applyFont="1" applyBorder="1"/>
    <xf numFmtId="4" fontId="4" fillId="0" borderId="0" xfId="0" applyNumberFormat="1" applyFont="1"/>
    <xf numFmtId="4" fontId="4" fillId="0" borderId="5" xfId="0" applyNumberFormat="1" applyFont="1" applyBorder="1"/>
    <xf numFmtId="4" fontId="5" fillId="0" borderId="0" xfId="0" applyNumberFormat="1" applyFont="1"/>
    <xf numFmtId="4" fontId="5" fillId="0" borderId="5" xfId="0" applyNumberFormat="1" applyFont="1" applyBorder="1"/>
    <xf numFmtId="164" fontId="4" fillId="0" borderId="0" xfId="0" applyNumberFormat="1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" fontId="5" fillId="0" borderId="8" xfId="0" applyNumberFormat="1" applyFont="1" applyBorder="1"/>
    <xf numFmtId="2" fontId="4" fillId="0" borderId="0" xfId="0" applyNumberFormat="1" applyFont="1"/>
    <xf numFmtId="2" fontId="4" fillId="0" borderId="5" xfId="0" applyNumberFormat="1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5" fillId="0" borderId="7" xfId="0" applyFont="1" applyBorder="1"/>
    <xf numFmtId="0" fontId="4" fillId="0" borderId="6" xfId="0" quotePrefix="1" applyFont="1" applyBorder="1"/>
    <xf numFmtId="4" fontId="5" fillId="0" borderId="7" xfId="0" applyNumberFormat="1" applyFont="1" applyBorder="1"/>
    <xf numFmtId="4" fontId="4" fillId="0" borderId="7" xfId="0" applyNumberFormat="1" applyFont="1" applyBorder="1"/>
    <xf numFmtId="0" fontId="6" fillId="0" borderId="0" xfId="0" applyFont="1"/>
    <xf numFmtId="0" fontId="7" fillId="0" borderId="0" xfId="0" applyFont="1"/>
    <xf numFmtId="2" fontId="0" fillId="0" borderId="0" xfId="0" applyNumberFormat="1"/>
    <xf numFmtId="2" fontId="1" fillId="0" borderId="0" xfId="0" applyNumberFormat="1" applyFont="1"/>
    <xf numFmtId="4" fontId="0" fillId="0" borderId="0" xfId="0" applyNumberFormat="1"/>
    <xf numFmtId="0" fontId="4" fillId="0" borderId="0" xfId="0" applyFont="1" applyAlignment="1">
      <alignment horizontal="righ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FDBB-BB58-49DC-8F62-B673BE1F1562}">
  <dimension ref="A1:N74"/>
  <sheetViews>
    <sheetView tabSelected="1" topLeftCell="A43" workbookViewId="0">
      <selection activeCell="A78" sqref="A78"/>
    </sheetView>
  </sheetViews>
  <sheetFormatPr baseColWidth="10" defaultRowHeight="14.4" x14ac:dyDescent="0.3"/>
  <cols>
    <col min="1" max="1" width="51.77734375" bestFit="1" customWidth="1"/>
    <col min="2" max="3" width="4.5546875" bestFit="1" customWidth="1"/>
    <col min="4" max="4" width="7.21875" customWidth="1"/>
    <col min="5" max="5" width="4.5546875" bestFit="1" customWidth="1"/>
    <col min="6" max="6" width="15.109375" customWidth="1"/>
    <col min="7" max="7" width="8.33203125" customWidth="1"/>
    <col min="8" max="8" width="3.5546875" bestFit="1" customWidth="1"/>
    <col min="9" max="9" width="8.109375" customWidth="1"/>
    <col min="10" max="10" width="6.44140625" bestFit="1" customWidth="1"/>
    <col min="11" max="11" width="13.6640625" bestFit="1" customWidth="1"/>
    <col min="12" max="12" width="4.77734375" bestFit="1" customWidth="1"/>
    <col min="13" max="13" width="3" bestFit="1" customWidth="1"/>
  </cols>
  <sheetData>
    <row r="1" spans="1:12" ht="15.6" x14ac:dyDescent="0.3">
      <c r="A1" s="4"/>
      <c r="B1" s="31" t="s">
        <v>13</v>
      </c>
      <c r="C1" s="5"/>
      <c r="D1" s="4"/>
      <c r="E1" s="4"/>
      <c r="F1" s="4"/>
      <c r="G1" s="4"/>
      <c r="H1" s="4"/>
      <c r="I1" s="4"/>
      <c r="J1" s="4"/>
    </row>
    <row r="2" spans="1:12" x14ac:dyDescent="0.3">
      <c r="A2" s="4" t="s">
        <v>0</v>
      </c>
      <c r="B2" s="4">
        <v>39</v>
      </c>
      <c r="C2" s="4"/>
      <c r="D2" s="4"/>
      <c r="E2" s="4"/>
      <c r="F2" s="4"/>
      <c r="G2" s="4"/>
      <c r="H2" s="4"/>
      <c r="I2" s="4"/>
      <c r="J2" s="4"/>
      <c r="K2" s="2"/>
      <c r="L2" s="2"/>
    </row>
    <row r="3" spans="1:12" x14ac:dyDescent="0.3">
      <c r="A3" s="6" t="s">
        <v>1</v>
      </c>
      <c r="B3" s="7"/>
      <c r="C3" s="7"/>
      <c r="D3" s="8" t="s">
        <v>4</v>
      </c>
      <c r="E3" s="8" t="s">
        <v>11</v>
      </c>
      <c r="F3" s="8" t="s">
        <v>12</v>
      </c>
      <c r="G3" s="8" t="s">
        <v>5</v>
      </c>
      <c r="H3" s="8" t="s">
        <v>6</v>
      </c>
      <c r="I3" s="8" t="s">
        <v>8</v>
      </c>
      <c r="J3" s="9" t="s">
        <v>7</v>
      </c>
      <c r="K3" s="2"/>
      <c r="L3" s="2"/>
    </row>
    <row r="4" spans="1:12" x14ac:dyDescent="0.3">
      <c r="A4" s="10" t="s">
        <v>35</v>
      </c>
      <c r="B4" s="4"/>
      <c r="C4" s="4"/>
      <c r="D4" s="4">
        <v>2021</v>
      </c>
      <c r="E4" s="4"/>
      <c r="F4" s="4"/>
      <c r="G4" s="11">
        <v>23.22</v>
      </c>
      <c r="H4" s="4">
        <v>5.5</v>
      </c>
      <c r="I4" s="11">
        <f>G4*H4/100</f>
        <v>1.2770999999999999</v>
      </c>
      <c r="J4" s="12">
        <f>G4+I4</f>
        <v>24.4971</v>
      </c>
      <c r="K4" s="2"/>
      <c r="L4" s="2"/>
    </row>
    <row r="5" spans="1:12" x14ac:dyDescent="0.3">
      <c r="A5" s="10" t="s">
        <v>36</v>
      </c>
      <c r="B5" s="4"/>
      <c r="C5" s="4"/>
      <c r="D5" s="4">
        <v>2021</v>
      </c>
      <c r="E5" s="4">
        <v>20</v>
      </c>
      <c r="F5" s="15">
        <v>0.48699999999999999</v>
      </c>
      <c r="G5" s="11">
        <f t="shared" ref="G5:G6" si="0">E5*F5</f>
        <v>9.74</v>
      </c>
      <c r="H5" s="4">
        <v>5.5</v>
      </c>
      <c r="I5" s="11">
        <f t="shared" ref="I5:I13" si="1">G5*H5/100</f>
        <v>0.53569999999999995</v>
      </c>
      <c r="J5" s="12">
        <f t="shared" ref="J5:J13" si="2">G5+I5</f>
        <v>10.275700000000001</v>
      </c>
      <c r="K5" s="2"/>
      <c r="L5" s="2"/>
    </row>
    <row r="6" spans="1:12" x14ac:dyDescent="0.3">
      <c r="A6" s="10" t="s">
        <v>37</v>
      </c>
      <c r="B6" s="4"/>
      <c r="C6" s="4"/>
      <c r="D6" s="4">
        <v>2021</v>
      </c>
      <c r="E6" s="4">
        <v>19</v>
      </c>
      <c r="F6" s="4">
        <v>1.1932</v>
      </c>
      <c r="G6" s="11">
        <f t="shared" si="0"/>
        <v>22.6708</v>
      </c>
      <c r="H6" s="4">
        <v>5.5</v>
      </c>
      <c r="I6" s="11">
        <f t="shared" si="1"/>
        <v>1.2468940000000002</v>
      </c>
      <c r="J6" s="12">
        <f t="shared" si="2"/>
        <v>23.917694000000001</v>
      </c>
      <c r="K6" s="2"/>
      <c r="L6" s="2"/>
    </row>
    <row r="7" spans="1:12" x14ac:dyDescent="0.3">
      <c r="A7" s="10"/>
      <c r="B7" s="4"/>
      <c r="C7" s="4"/>
      <c r="D7" s="4"/>
      <c r="E7" s="4"/>
      <c r="F7" s="4"/>
      <c r="G7" s="11"/>
      <c r="H7" s="4"/>
      <c r="I7" s="11"/>
      <c r="J7" s="12"/>
      <c r="K7" s="2"/>
      <c r="L7" s="2"/>
    </row>
    <row r="8" spans="1:12" x14ac:dyDescent="0.3">
      <c r="A8" s="10"/>
      <c r="B8" s="4"/>
      <c r="C8" s="4"/>
      <c r="D8" s="4"/>
      <c r="E8" s="4"/>
      <c r="F8" s="4"/>
      <c r="G8" s="13"/>
      <c r="H8" s="4"/>
      <c r="I8" s="11"/>
      <c r="J8" s="12"/>
      <c r="K8" s="2"/>
      <c r="L8" s="2"/>
    </row>
    <row r="9" spans="1:12" x14ac:dyDescent="0.3">
      <c r="A9" s="10"/>
      <c r="B9" s="4"/>
      <c r="C9" s="4"/>
      <c r="D9" s="4"/>
      <c r="E9" s="4"/>
      <c r="F9" s="4"/>
      <c r="G9" s="11"/>
      <c r="H9" s="4"/>
      <c r="I9" s="11"/>
      <c r="J9" s="12"/>
      <c r="K9" s="2"/>
      <c r="L9" s="2"/>
    </row>
    <row r="10" spans="1:12" x14ac:dyDescent="0.3">
      <c r="A10" s="10" t="s">
        <v>16</v>
      </c>
      <c r="B10" s="4"/>
      <c r="C10" s="4"/>
      <c r="D10" s="4">
        <v>2021</v>
      </c>
      <c r="E10" s="4">
        <v>20</v>
      </c>
      <c r="F10" s="4">
        <v>0.34960000000000002</v>
      </c>
      <c r="G10" s="11">
        <f>E10*F10</f>
        <v>6.9920000000000009</v>
      </c>
      <c r="H10" s="4">
        <v>5.5</v>
      </c>
      <c r="I10" s="11">
        <f t="shared" si="1"/>
        <v>0.38456000000000001</v>
      </c>
      <c r="J10" s="12">
        <f t="shared" si="2"/>
        <v>7.3765600000000013</v>
      </c>
      <c r="K10" s="2"/>
      <c r="L10" s="2"/>
    </row>
    <row r="11" spans="1:12" x14ac:dyDescent="0.3">
      <c r="A11" s="10" t="s">
        <v>17</v>
      </c>
      <c r="B11" s="4"/>
      <c r="C11" s="4"/>
      <c r="D11" s="4">
        <v>2021</v>
      </c>
      <c r="E11" s="4">
        <v>19</v>
      </c>
      <c r="F11" s="4">
        <v>0.84330000000000005</v>
      </c>
      <c r="G11" s="11">
        <f t="shared" ref="G11:G13" si="3">E11*F11</f>
        <v>16.0227</v>
      </c>
      <c r="H11" s="4">
        <v>5.5</v>
      </c>
      <c r="I11" s="11">
        <f t="shared" si="1"/>
        <v>0.8812485000000001</v>
      </c>
      <c r="J11" s="12">
        <f t="shared" si="2"/>
        <v>16.903948500000002</v>
      </c>
      <c r="K11" s="2"/>
      <c r="L11" s="2"/>
    </row>
    <row r="12" spans="1:12" x14ac:dyDescent="0.3">
      <c r="A12" s="10"/>
      <c r="B12" s="4"/>
      <c r="C12" s="4"/>
      <c r="D12" s="4"/>
      <c r="E12" s="4"/>
      <c r="F12" s="4"/>
      <c r="G12" s="11"/>
      <c r="H12" s="4"/>
      <c r="I12" s="11"/>
      <c r="J12" s="12"/>
      <c r="K12" s="2"/>
      <c r="L12" s="2"/>
    </row>
    <row r="13" spans="1:12" x14ac:dyDescent="0.3">
      <c r="A13" s="10" t="s">
        <v>19</v>
      </c>
      <c r="B13" s="4"/>
      <c r="C13" s="4"/>
      <c r="D13" s="4">
        <v>2021</v>
      </c>
      <c r="E13" s="4">
        <v>39</v>
      </c>
      <c r="F13" s="4">
        <v>6.8900000000000003E-2</v>
      </c>
      <c r="G13" s="11">
        <f t="shared" si="3"/>
        <v>2.6871</v>
      </c>
      <c r="H13" s="4">
        <v>5.5</v>
      </c>
      <c r="I13" s="11">
        <f t="shared" si="1"/>
        <v>0.14779049999999999</v>
      </c>
      <c r="J13" s="12">
        <f t="shared" si="2"/>
        <v>2.8348905000000002</v>
      </c>
      <c r="K13" s="2"/>
      <c r="L13" s="2"/>
    </row>
    <row r="14" spans="1:12" x14ac:dyDescent="0.3">
      <c r="A14" s="10"/>
      <c r="B14" s="4"/>
      <c r="C14" s="4"/>
      <c r="D14" s="4"/>
      <c r="E14" s="4"/>
      <c r="F14" s="4"/>
      <c r="G14" s="11"/>
      <c r="H14" s="4"/>
      <c r="I14" s="11"/>
      <c r="J14" s="12"/>
      <c r="K14" s="2"/>
      <c r="L14" s="2"/>
    </row>
    <row r="15" spans="1:12" x14ac:dyDescent="0.3">
      <c r="A15" s="10"/>
      <c r="B15" s="4"/>
      <c r="C15" s="4"/>
      <c r="D15" s="4"/>
      <c r="E15" s="4"/>
      <c r="F15" s="4"/>
      <c r="G15" s="11"/>
      <c r="H15" s="4"/>
      <c r="I15" s="11"/>
      <c r="J15" s="12"/>
      <c r="K15" s="2"/>
      <c r="L15" s="2"/>
    </row>
    <row r="16" spans="1:12" x14ac:dyDescent="0.3">
      <c r="A16" s="10"/>
      <c r="B16" s="4"/>
      <c r="C16" s="4"/>
      <c r="D16" s="4"/>
      <c r="E16" s="4"/>
      <c r="F16" s="4"/>
      <c r="G16" s="13">
        <f>SUM(G4:G15)</f>
        <v>81.332599999999999</v>
      </c>
      <c r="H16" s="4"/>
      <c r="I16" s="11"/>
      <c r="J16" s="12"/>
      <c r="K16" s="2"/>
      <c r="L16" s="2"/>
    </row>
    <row r="17" spans="1:12" x14ac:dyDescent="0.3">
      <c r="A17" s="10"/>
      <c r="B17" s="4"/>
      <c r="C17" s="4"/>
      <c r="D17" s="5"/>
      <c r="E17" s="4"/>
      <c r="F17" s="26" t="s">
        <v>10</v>
      </c>
      <c r="G17" s="13"/>
      <c r="H17" s="4"/>
      <c r="I17" s="11"/>
      <c r="J17" s="14">
        <f>SUM(J4:J15)</f>
        <v>85.805892999999998</v>
      </c>
      <c r="L17" s="2"/>
    </row>
    <row r="18" spans="1:12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2"/>
      <c r="L18" s="2"/>
    </row>
    <row r="19" spans="1:12" x14ac:dyDescent="0.3">
      <c r="A19" s="6" t="s">
        <v>2</v>
      </c>
      <c r="B19" s="7"/>
      <c r="C19" s="7"/>
      <c r="D19" s="8" t="s">
        <v>4</v>
      </c>
      <c r="E19" s="8" t="s">
        <v>11</v>
      </c>
      <c r="F19" s="8" t="s">
        <v>12</v>
      </c>
      <c r="G19" s="8" t="s">
        <v>5</v>
      </c>
      <c r="H19" s="8" t="s">
        <v>6</v>
      </c>
      <c r="I19" s="8" t="s">
        <v>8</v>
      </c>
      <c r="J19" s="9" t="s">
        <v>7</v>
      </c>
      <c r="K19" s="2"/>
      <c r="L19" s="2"/>
    </row>
    <row r="20" spans="1:12" x14ac:dyDescent="0.3">
      <c r="A20" s="10" t="s">
        <v>22</v>
      </c>
      <c r="B20" s="4"/>
      <c r="C20" s="4"/>
      <c r="D20" s="4">
        <v>2021</v>
      </c>
      <c r="E20" s="4">
        <v>39</v>
      </c>
      <c r="F20" s="4">
        <v>1.635</v>
      </c>
      <c r="G20" s="11">
        <f>E20*F20</f>
        <v>63.765000000000001</v>
      </c>
      <c r="H20" s="4">
        <v>10</v>
      </c>
      <c r="I20" s="11">
        <f>G20*H20/100</f>
        <v>6.3765000000000001</v>
      </c>
      <c r="J20" s="12">
        <f>G20+I20</f>
        <v>70.141500000000008</v>
      </c>
      <c r="K20" s="2"/>
      <c r="L20" s="2"/>
    </row>
    <row r="21" spans="1:12" x14ac:dyDescent="0.3">
      <c r="A21" s="10"/>
      <c r="B21" s="4"/>
      <c r="C21" s="4"/>
      <c r="D21" s="4"/>
      <c r="E21" s="4"/>
      <c r="F21" s="4"/>
      <c r="G21" s="11"/>
      <c r="H21" s="4"/>
      <c r="I21" s="11"/>
      <c r="J21" s="12"/>
      <c r="K21" s="2"/>
      <c r="L21" s="2"/>
    </row>
    <row r="22" spans="1:12" x14ac:dyDescent="0.3">
      <c r="A22" s="10"/>
      <c r="B22" s="4"/>
      <c r="C22" s="4"/>
      <c r="D22" s="4"/>
      <c r="E22" s="4"/>
      <c r="F22" s="4"/>
      <c r="G22" s="11"/>
      <c r="H22" s="4"/>
      <c r="I22" s="11"/>
      <c r="J22" s="12"/>
      <c r="K22" s="2"/>
      <c r="L22" s="2"/>
    </row>
    <row r="23" spans="1:12" x14ac:dyDescent="0.3">
      <c r="A23" s="27"/>
      <c r="B23" s="18"/>
      <c r="C23" s="18"/>
      <c r="D23" s="26" t="s">
        <v>9</v>
      </c>
      <c r="E23" s="18"/>
      <c r="F23" s="18"/>
      <c r="G23" s="28">
        <f>SUM(G20:G22)</f>
        <v>63.765000000000001</v>
      </c>
      <c r="H23" s="18"/>
      <c r="I23" s="29"/>
      <c r="J23" s="19">
        <f>SUM(J20:J22)</f>
        <v>70.141500000000008</v>
      </c>
      <c r="L23" s="2"/>
    </row>
    <row r="24" spans="1:12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2"/>
      <c r="L24" s="2"/>
    </row>
    <row r="25" spans="1:12" x14ac:dyDescent="0.3">
      <c r="A25" s="6" t="s">
        <v>3</v>
      </c>
      <c r="B25" s="7"/>
      <c r="C25" s="7"/>
      <c r="D25" s="8" t="s">
        <v>4</v>
      </c>
      <c r="E25" s="8" t="s">
        <v>11</v>
      </c>
      <c r="F25" s="8" t="s">
        <v>12</v>
      </c>
      <c r="G25" s="8" t="s">
        <v>5</v>
      </c>
      <c r="H25" s="8" t="s">
        <v>6</v>
      </c>
      <c r="I25" s="8" t="s">
        <v>8</v>
      </c>
      <c r="J25" s="9" t="s">
        <v>7</v>
      </c>
      <c r="K25" s="2"/>
      <c r="L25" s="2"/>
    </row>
    <row r="26" spans="1:12" x14ac:dyDescent="0.3">
      <c r="A26" s="10" t="s">
        <v>24</v>
      </c>
      <c r="B26" s="4"/>
      <c r="C26" s="4"/>
      <c r="D26" s="4">
        <v>2021</v>
      </c>
      <c r="E26" s="4">
        <v>39</v>
      </c>
      <c r="F26" s="15">
        <v>0.35</v>
      </c>
      <c r="G26" s="20">
        <f>F26*E26</f>
        <v>13.649999999999999</v>
      </c>
      <c r="H26" s="4">
        <v>5.5</v>
      </c>
      <c r="I26" s="20">
        <f>G26*H26/100</f>
        <v>0.75074999999999992</v>
      </c>
      <c r="J26" s="21">
        <f>G26+I26</f>
        <v>14.400749999999999</v>
      </c>
      <c r="K26" s="2"/>
      <c r="L26" s="2"/>
    </row>
    <row r="27" spans="1:12" x14ac:dyDescent="0.3">
      <c r="A27" s="10" t="s">
        <v>40</v>
      </c>
      <c r="B27" s="4"/>
      <c r="C27" s="4"/>
      <c r="D27" s="4">
        <v>2021</v>
      </c>
      <c r="E27" s="4">
        <v>39</v>
      </c>
      <c r="F27" s="15">
        <v>5.7999999999999996E-3</v>
      </c>
      <c r="G27" s="20">
        <f t="shared" ref="G27" si="4">F27*E27</f>
        <v>0.22619999999999998</v>
      </c>
      <c r="H27" s="4">
        <v>10</v>
      </c>
      <c r="I27" s="20">
        <f t="shared" ref="I27" si="5">G27*H27/100</f>
        <v>2.2620000000000001E-2</v>
      </c>
      <c r="J27" s="21">
        <f t="shared" ref="J27" si="6">G27+I27</f>
        <v>0.24881999999999999</v>
      </c>
      <c r="K27" s="2"/>
      <c r="L27" s="2"/>
    </row>
    <row r="28" spans="1:12" x14ac:dyDescent="0.3">
      <c r="A28" s="10" t="s">
        <v>25</v>
      </c>
      <c r="B28" s="4"/>
      <c r="C28" s="4"/>
      <c r="D28" s="4">
        <v>2021</v>
      </c>
      <c r="E28" s="4">
        <v>39</v>
      </c>
      <c r="F28" s="15">
        <v>0.23300000000000001</v>
      </c>
      <c r="G28" s="20">
        <f t="shared" ref="G28" si="7">F28*E28</f>
        <v>9.0869999999999997</v>
      </c>
      <c r="H28" s="4">
        <v>10</v>
      </c>
      <c r="I28" s="20">
        <f t="shared" ref="I28" si="8">G28*H28/100</f>
        <v>0.90870000000000006</v>
      </c>
      <c r="J28" s="21">
        <f t="shared" ref="J28" si="9">G28+I28</f>
        <v>9.9956999999999994</v>
      </c>
      <c r="K28" s="2"/>
      <c r="L28" s="2"/>
    </row>
    <row r="29" spans="1:12" x14ac:dyDescent="0.3">
      <c r="A29" s="16"/>
      <c r="B29" s="4"/>
      <c r="C29" s="4"/>
      <c r="D29" s="4"/>
      <c r="E29" s="4"/>
      <c r="F29" s="15"/>
      <c r="G29" s="20"/>
      <c r="H29" s="4"/>
      <c r="I29" s="20"/>
      <c r="J29" s="21"/>
      <c r="K29" s="2"/>
      <c r="L29" s="2"/>
    </row>
    <row r="30" spans="1:12" x14ac:dyDescent="0.3">
      <c r="A30" s="17"/>
      <c r="B30" s="18"/>
      <c r="C30" s="18"/>
      <c r="D30" s="26" t="s">
        <v>9</v>
      </c>
      <c r="E30" s="18"/>
      <c r="F30" s="18"/>
      <c r="G30" s="22">
        <f>SUM(G26:G29)</f>
        <v>22.963200000000001</v>
      </c>
      <c r="H30" s="18"/>
      <c r="I30" s="18"/>
      <c r="J30" s="23">
        <f>SUM(J26:J29)</f>
        <v>24.645269999999996</v>
      </c>
      <c r="L30" s="2"/>
    </row>
    <row r="31" spans="1:12" x14ac:dyDescent="0.3">
      <c r="A31" s="4"/>
      <c r="B31" s="4"/>
      <c r="C31" s="4"/>
      <c r="D31" s="4"/>
      <c r="E31" s="4"/>
      <c r="F31" s="4"/>
      <c r="G31" s="24" t="s">
        <v>15</v>
      </c>
      <c r="H31" s="24"/>
      <c r="I31" s="24"/>
      <c r="J31" s="24" t="s">
        <v>7</v>
      </c>
      <c r="K31" s="3"/>
      <c r="L31" s="2"/>
    </row>
    <row r="32" spans="1:12" x14ac:dyDescent="0.3">
      <c r="A32" s="4"/>
      <c r="B32" s="4"/>
      <c r="C32" s="4"/>
      <c r="D32" s="5" t="s">
        <v>26</v>
      </c>
      <c r="E32" s="4"/>
      <c r="F32" s="4"/>
      <c r="G32" s="25">
        <f>G30+G16+G23</f>
        <v>168.0608</v>
      </c>
      <c r="H32" s="5"/>
      <c r="I32" s="5"/>
      <c r="J32" s="25">
        <f>J30+J23+J17</f>
        <v>180.59266300000002</v>
      </c>
      <c r="L32" s="2"/>
    </row>
    <row r="33" spans="1:12" x14ac:dyDescent="0.3">
      <c r="A33" s="4"/>
      <c r="B33" s="4"/>
      <c r="C33" s="4"/>
      <c r="D33" s="5"/>
      <c r="E33" s="4"/>
      <c r="F33" s="4"/>
      <c r="G33" s="13"/>
      <c r="H33" s="4"/>
      <c r="I33" s="4"/>
      <c r="J33" s="13"/>
      <c r="L33" s="3"/>
    </row>
    <row r="34" spans="1:12" x14ac:dyDescent="0.3">
      <c r="A34" s="4"/>
      <c r="B34" s="4"/>
      <c r="C34" s="4"/>
      <c r="D34" s="5"/>
      <c r="E34" s="4"/>
      <c r="F34" s="4"/>
      <c r="G34" s="25"/>
      <c r="H34" s="5"/>
      <c r="I34" s="5"/>
      <c r="J34" s="25"/>
      <c r="L34" s="2"/>
    </row>
    <row r="35" spans="1:12" ht="18" x14ac:dyDescent="0.35">
      <c r="A35" s="4"/>
      <c r="B35" s="30" t="s">
        <v>14</v>
      </c>
      <c r="C35" s="5"/>
      <c r="D35" s="4"/>
      <c r="E35" s="4"/>
      <c r="F35" s="4"/>
      <c r="G35" s="4"/>
      <c r="H35" s="4"/>
      <c r="I35" s="4"/>
      <c r="J35" s="4"/>
    </row>
    <row r="36" spans="1:12" x14ac:dyDescent="0.3">
      <c r="A36" s="4" t="s">
        <v>0</v>
      </c>
      <c r="B36" s="4">
        <v>36</v>
      </c>
      <c r="C36" s="4"/>
      <c r="D36" s="4"/>
      <c r="E36" s="4"/>
      <c r="F36" s="4"/>
      <c r="G36" s="4"/>
      <c r="H36" s="4"/>
      <c r="I36" s="4"/>
      <c r="J36" s="4"/>
    </row>
    <row r="37" spans="1:12" x14ac:dyDescent="0.3">
      <c r="A37" s="6" t="s">
        <v>1</v>
      </c>
      <c r="B37" s="7"/>
      <c r="C37" s="7"/>
      <c r="D37" s="8" t="s">
        <v>4</v>
      </c>
      <c r="E37" s="8" t="s">
        <v>11</v>
      </c>
      <c r="F37" s="8" t="s">
        <v>12</v>
      </c>
      <c r="G37" s="8" t="s">
        <v>5</v>
      </c>
      <c r="H37" s="8" t="s">
        <v>6</v>
      </c>
      <c r="I37" s="8" t="s">
        <v>8</v>
      </c>
      <c r="J37" s="9" t="s">
        <v>7</v>
      </c>
    </row>
    <row r="38" spans="1:12" x14ac:dyDescent="0.3">
      <c r="A38" s="10" t="s">
        <v>35</v>
      </c>
      <c r="B38" s="4"/>
      <c r="C38" s="4"/>
      <c r="D38" s="4">
        <v>2021</v>
      </c>
      <c r="E38" s="4"/>
      <c r="F38" s="4"/>
      <c r="G38" s="11">
        <v>23.82</v>
      </c>
      <c r="H38" s="4">
        <v>5.5</v>
      </c>
      <c r="I38" s="11">
        <f>G38*H38/100</f>
        <v>1.3100999999999998</v>
      </c>
      <c r="J38" s="12">
        <f>G38+I38</f>
        <v>25.130099999999999</v>
      </c>
    </row>
    <row r="39" spans="1:12" x14ac:dyDescent="0.3">
      <c r="A39" s="10" t="s">
        <v>36</v>
      </c>
      <c r="B39" s="4"/>
      <c r="C39" s="4"/>
      <c r="D39" s="4">
        <v>2021</v>
      </c>
      <c r="E39" s="4">
        <v>3</v>
      </c>
      <c r="F39" s="15">
        <v>0.48699999999999999</v>
      </c>
      <c r="G39" s="11">
        <f t="shared" ref="G39:G41" si="10">E39*F39</f>
        <v>1.4609999999999999</v>
      </c>
      <c r="H39" s="4">
        <v>5.5</v>
      </c>
      <c r="I39" s="11">
        <f t="shared" ref="I39:I41" si="11">G39*H39/100</f>
        <v>8.0354999999999996E-2</v>
      </c>
      <c r="J39" s="12">
        <f t="shared" ref="J39:J41" si="12">G39+I39</f>
        <v>1.5413549999999998</v>
      </c>
    </row>
    <row r="40" spans="1:12" x14ac:dyDescent="0.3">
      <c r="A40" s="10" t="s">
        <v>37</v>
      </c>
      <c r="B40" s="4"/>
      <c r="C40" s="4"/>
      <c r="D40" s="4">
        <v>2021</v>
      </c>
      <c r="E40" s="4">
        <v>17</v>
      </c>
      <c r="F40" s="4">
        <v>0.4995</v>
      </c>
      <c r="G40" s="11">
        <f t="shared" si="10"/>
        <v>8.4915000000000003</v>
      </c>
      <c r="H40" s="4">
        <v>5.5</v>
      </c>
      <c r="I40" s="11">
        <f t="shared" si="11"/>
        <v>0.46703250000000002</v>
      </c>
      <c r="J40" s="12">
        <f t="shared" si="12"/>
        <v>8.9585325000000005</v>
      </c>
    </row>
    <row r="41" spans="1:12" x14ac:dyDescent="0.3">
      <c r="A41" s="10" t="s">
        <v>38</v>
      </c>
      <c r="B41" s="4"/>
      <c r="C41" s="4"/>
      <c r="D41" s="4">
        <v>2021</v>
      </c>
      <c r="E41" s="4">
        <v>16</v>
      </c>
      <c r="F41" s="4">
        <v>1.2238</v>
      </c>
      <c r="G41" s="11">
        <f t="shared" si="10"/>
        <v>19.5808</v>
      </c>
      <c r="H41" s="4">
        <v>5.5</v>
      </c>
      <c r="I41" s="11">
        <f t="shared" si="11"/>
        <v>1.0769440000000001</v>
      </c>
      <c r="J41" s="12">
        <f t="shared" si="12"/>
        <v>20.657744000000001</v>
      </c>
    </row>
    <row r="42" spans="1:12" x14ac:dyDescent="0.3">
      <c r="A42" s="10"/>
      <c r="B42" s="4"/>
      <c r="C42" s="4"/>
      <c r="D42" s="4"/>
      <c r="E42" s="4"/>
      <c r="F42" s="4"/>
      <c r="G42" s="13"/>
      <c r="H42" s="4"/>
      <c r="I42" s="11"/>
      <c r="J42" s="12"/>
    </row>
    <row r="43" spans="1:12" x14ac:dyDescent="0.3">
      <c r="A43" s="10"/>
      <c r="B43" s="4"/>
      <c r="C43" s="4"/>
      <c r="D43" s="4"/>
      <c r="E43" s="4"/>
      <c r="F43" s="4"/>
      <c r="G43" s="11"/>
      <c r="H43" s="4"/>
      <c r="I43" s="11"/>
      <c r="J43" s="12"/>
    </row>
    <row r="44" spans="1:12" x14ac:dyDescent="0.3">
      <c r="A44" s="10" t="s">
        <v>16</v>
      </c>
      <c r="B44" s="4"/>
      <c r="C44" s="4"/>
      <c r="D44" s="4">
        <v>2021</v>
      </c>
      <c r="E44" s="4">
        <v>3</v>
      </c>
      <c r="F44" s="4">
        <v>0.35399999999999998</v>
      </c>
      <c r="G44" s="11">
        <v>1.05</v>
      </c>
      <c r="H44" s="4">
        <v>5.5</v>
      </c>
      <c r="I44" s="11">
        <f t="shared" ref="I44:I49" si="13">G44*H44/100</f>
        <v>5.7750000000000003E-2</v>
      </c>
      <c r="J44" s="12">
        <f t="shared" ref="J44:J49" si="14">G44+I44</f>
        <v>1.10775</v>
      </c>
    </row>
    <row r="45" spans="1:12" x14ac:dyDescent="0.3">
      <c r="A45" s="10" t="s">
        <v>17</v>
      </c>
      <c r="B45" s="4"/>
      <c r="C45" s="4"/>
      <c r="D45" s="4">
        <v>2021</v>
      </c>
      <c r="E45" s="4">
        <v>17</v>
      </c>
      <c r="F45" s="4">
        <v>0.37880000000000003</v>
      </c>
      <c r="G45" s="11">
        <v>6.02</v>
      </c>
      <c r="H45" s="4">
        <v>5.5</v>
      </c>
      <c r="I45" s="11">
        <f t="shared" si="13"/>
        <v>0.33110000000000001</v>
      </c>
      <c r="J45" s="12">
        <f t="shared" si="14"/>
        <v>6.3510999999999997</v>
      </c>
    </row>
    <row r="46" spans="1:12" x14ac:dyDescent="0.3">
      <c r="A46" s="10" t="s">
        <v>18</v>
      </c>
      <c r="B46" s="4"/>
      <c r="C46" s="4"/>
      <c r="D46" s="4">
        <v>2021</v>
      </c>
      <c r="E46" s="4">
        <v>16</v>
      </c>
      <c r="F46" s="4">
        <v>0.91369999999999996</v>
      </c>
      <c r="G46" s="11">
        <v>13.66</v>
      </c>
      <c r="H46" s="4">
        <v>5.5</v>
      </c>
      <c r="I46" s="11">
        <f t="shared" si="13"/>
        <v>0.75129999999999997</v>
      </c>
      <c r="J46" s="12">
        <f t="shared" si="14"/>
        <v>14.411300000000001</v>
      </c>
    </row>
    <row r="47" spans="1:12" x14ac:dyDescent="0.3">
      <c r="A47" s="10" t="s">
        <v>19</v>
      </c>
      <c r="B47" s="4"/>
      <c r="C47" s="4"/>
      <c r="D47" s="4">
        <v>2021</v>
      </c>
      <c r="E47" s="4">
        <v>36</v>
      </c>
      <c r="F47" s="4">
        <v>8.4599999999999995E-2</v>
      </c>
      <c r="G47" s="11">
        <v>2.48</v>
      </c>
      <c r="H47" s="4">
        <v>5.5</v>
      </c>
      <c r="I47" s="11">
        <f t="shared" si="13"/>
        <v>0.13639999999999999</v>
      </c>
      <c r="J47" s="12">
        <f t="shared" si="14"/>
        <v>2.6164000000000001</v>
      </c>
      <c r="L47" s="34"/>
    </row>
    <row r="48" spans="1:12" x14ac:dyDescent="0.3">
      <c r="A48" s="10" t="s">
        <v>20</v>
      </c>
      <c r="B48" s="4"/>
      <c r="C48" s="4"/>
      <c r="D48" s="4">
        <v>2021</v>
      </c>
      <c r="E48" s="4">
        <v>0</v>
      </c>
      <c r="F48" s="4">
        <v>5.8999999999999999E-3</v>
      </c>
      <c r="G48" s="11">
        <f t="shared" ref="G48:G49" si="15">E48*F48</f>
        <v>0</v>
      </c>
      <c r="H48" s="4">
        <v>5.5</v>
      </c>
      <c r="I48" s="11">
        <f t="shared" si="13"/>
        <v>0</v>
      </c>
      <c r="J48" s="12">
        <f t="shared" si="14"/>
        <v>0</v>
      </c>
      <c r="L48" s="34"/>
    </row>
    <row r="49" spans="1:12" x14ac:dyDescent="0.3">
      <c r="A49" s="10" t="s">
        <v>21</v>
      </c>
      <c r="B49" s="4"/>
      <c r="C49" s="4"/>
      <c r="D49" s="4">
        <v>2021</v>
      </c>
      <c r="E49" s="4">
        <v>0</v>
      </c>
      <c r="F49" s="4">
        <v>5.8999999999999999E-3</v>
      </c>
      <c r="G49" s="11">
        <f t="shared" si="15"/>
        <v>0</v>
      </c>
      <c r="H49" s="4">
        <v>5.5</v>
      </c>
      <c r="I49" s="11">
        <f t="shared" si="13"/>
        <v>0</v>
      </c>
      <c r="J49" s="12">
        <f t="shared" si="14"/>
        <v>0</v>
      </c>
      <c r="L49" s="34"/>
    </row>
    <row r="50" spans="1:12" x14ac:dyDescent="0.3">
      <c r="A50" s="10"/>
      <c r="B50" s="4"/>
      <c r="C50" s="4"/>
      <c r="D50" s="4"/>
      <c r="E50" s="4"/>
      <c r="F50" s="4"/>
      <c r="G50" s="13">
        <f>SUM(G37:G49)</f>
        <v>76.563299999999998</v>
      </c>
      <c r="H50" s="4"/>
      <c r="I50" s="11"/>
      <c r="J50" s="12"/>
    </row>
    <row r="51" spans="1:12" x14ac:dyDescent="0.3">
      <c r="A51" s="10"/>
      <c r="B51" s="4"/>
      <c r="C51" s="4"/>
      <c r="D51" s="5"/>
      <c r="E51" s="4"/>
      <c r="F51" s="26" t="s">
        <v>10</v>
      </c>
      <c r="G51" s="13"/>
      <c r="H51" s="4"/>
      <c r="I51" s="11"/>
      <c r="J51" s="14">
        <f>SUM(J38:J49)</f>
        <v>80.774281500000001</v>
      </c>
    </row>
    <row r="52" spans="1:12" x14ac:dyDescent="0.3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2" x14ac:dyDescent="0.3">
      <c r="A53" s="6" t="s">
        <v>2</v>
      </c>
      <c r="B53" s="7"/>
      <c r="C53" s="7"/>
      <c r="D53" s="8" t="s">
        <v>4</v>
      </c>
      <c r="E53" s="8" t="s">
        <v>11</v>
      </c>
      <c r="F53" s="8" t="s">
        <v>12</v>
      </c>
      <c r="G53" s="8" t="s">
        <v>5</v>
      </c>
      <c r="H53" s="8" t="s">
        <v>6</v>
      </c>
      <c r="I53" s="8" t="s">
        <v>8</v>
      </c>
      <c r="J53" s="9" t="s">
        <v>7</v>
      </c>
    </row>
    <row r="54" spans="1:12" x14ac:dyDescent="0.3">
      <c r="A54" s="10" t="s">
        <v>22</v>
      </c>
      <c r="B54" s="4"/>
      <c r="C54" s="4"/>
      <c r="D54" s="4">
        <v>2021</v>
      </c>
      <c r="E54" s="4">
        <v>3</v>
      </c>
      <c r="F54" s="4">
        <v>1.635</v>
      </c>
      <c r="G54" s="11">
        <f>E54*F54</f>
        <v>4.9050000000000002</v>
      </c>
      <c r="H54" s="4">
        <v>10</v>
      </c>
      <c r="I54" s="11">
        <f>G54*H54/100</f>
        <v>0.49050000000000005</v>
      </c>
      <c r="J54" s="12">
        <f>G54+I54</f>
        <v>5.3955000000000002</v>
      </c>
    </row>
    <row r="55" spans="1:12" x14ac:dyDescent="0.3">
      <c r="A55" s="10" t="s">
        <v>23</v>
      </c>
      <c r="B55" s="4"/>
      <c r="C55" s="4"/>
      <c r="D55" s="4">
        <v>2021</v>
      </c>
      <c r="E55" s="4">
        <v>33</v>
      </c>
      <c r="F55" s="4">
        <v>1.635</v>
      </c>
      <c r="G55" s="11">
        <f>E55*F55</f>
        <v>53.954999999999998</v>
      </c>
      <c r="H55" s="4">
        <v>10</v>
      </c>
      <c r="I55" s="11">
        <f t="shared" ref="I55" si="16">G55*H55/100</f>
        <v>5.3954999999999993</v>
      </c>
      <c r="J55" s="12">
        <f t="shared" ref="J55" si="17">G55+I55</f>
        <v>59.350499999999997</v>
      </c>
    </row>
    <row r="56" spans="1:12" x14ac:dyDescent="0.3">
      <c r="A56" s="10"/>
      <c r="B56" s="4"/>
      <c r="C56" s="4"/>
      <c r="D56" s="4"/>
      <c r="E56" s="4"/>
      <c r="F56" s="4"/>
      <c r="G56" s="11"/>
      <c r="H56" s="4"/>
      <c r="I56" s="11"/>
      <c r="J56" s="12"/>
    </row>
    <row r="57" spans="1:12" x14ac:dyDescent="0.3">
      <c r="A57" s="27"/>
      <c r="B57" s="18"/>
      <c r="C57" s="18"/>
      <c r="D57" s="26" t="s">
        <v>9</v>
      </c>
      <c r="E57" s="18"/>
      <c r="F57" s="18"/>
      <c r="G57" s="28">
        <f>SUM(G54:G56)</f>
        <v>58.86</v>
      </c>
      <c r="H57" s="18"/>
      <c r="I57" s="29"/>
      <c r="J57" s="19">
        <f>SUM(J54:J56)</f>
        <v>64.745999999999995</v>
      </c>
    </row>
    <row r="58" spans="1:12" x14ac:dyDescent="0.3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2" x14ac:dyDescent="0.3">
      <c r="A59" s="6" t="s">
        <v>3</v>
      </c>
      <c r="B59" s="7"/>
      <c r="C59" s="7"/>
      <c r="D59" s="8" t="s">
        <v>4</v>
      </c>
      <c r="E59" s="8" t="s">
        <v>11</v>
      </c>
      <c r="F59" s="8" t="s">
        <v>12</v>
      </c>
      <c r="G59" s="8" t="s">
        <v>5</v>
      </c>
      <c r="H59" s="8" t="s">
        <v>6</v>
      </c>
      <c r="I59" s="8" t="s">
        <v>8</v>
      </c>
      <c r="J59" s="9" t="s">
        <v>7</v>
      </c>
    </row>
    <row r="60" spans="1:12" x14ac:dyDescent="0.3">
      <c r="A60" s="10" t="s">
        <v>24</v>
      </c>
      <c r="B60" s="4"/>
      <c r="C60" s="4"/>
      <c r="D60" s="4">
        <v>2021</v>
      </c>
      <c r="E60" s="4">
        <v>36</v>
      </c>
      <c r="F60" s="15">
        <v>0.35</v>
      </c>
      <c r="G60" s="20">
        <f>F60*E60</f>
        <v>12.6</v>
      </c>
      <c r="H60" s="4">
        <v>5.5</v>
      </c>
      <c r="I60" s="20">
        <f>G60*H60/100</f>
        <v>0.69299999999999995</v>
      </c>
      <c r="J60" s="21">
        <f>G60+I60</f>
        <v>13.292999999999999</v>
      </c>
      <c r="L60" s="32"/>
    </row>
    <row r="61" spans="1:12" x14ac:dyDescent="0.3">
      <c r="A61" s="10" t="s">
        <v>40</v>
      </c>
      <c r="B61" s="4"/>
      <c r="C61" s="4"/>
      <c r="D61" s="4">
        <v>2021</v>
      </c>
      <c r="E61" s="4">
        <v>3</v>
      </c>
      <c r="F61" s="15">
        <v>5.7999999999999996E-3</v>
      </c>
      <c r="G61" s="20">
        <f>F61*E61</f>
        <v>1.7399999999999999E-2</v>
      </c>
      <c r="H61" s="4">
        <v>5.5</v>
      </c>
      <c r="I61" s="20">
        <f>G61*H61/100</f>
        <v>9.5699999999999995E-4</v>
      </c>
      <c r="J61" s="21">
        <f>G61+I61</f>
        <v>1.8356999999999998E-2</v>
      </c>
      <c r="L61" s="32"/>
    </row>
    <row r="62" spans="1:12" x14ac:dyDescent="0.3">
      <c r="A62" s="10" t="s">
        <v>40</v>
      </c>
      <c r="B62" s="4"/>
      <c r="C62" s="4"/>
      <c r="D62" s="4">
        <v>2021</v>
      </c>
      <c r="E62" s="4">
        <v>33</v>
      </c>
      <c r="F62" s="15">
        <v>5.7999999999999996E-3</v>
      </c>
      <c r="G62" s="20">
        <f>F62*E62</f>
        <v>0.19139999999999999</v>
      </c>
      <c r="H62" s="4">
        <v>5.5</v>
      </c>
      <c r="I62" s="20">
        <f>G62*H62/100</f>
        <v>1.0527E-2</v>
      </c>
      <c r="J62" s="21">
        <f>G62+I62</f>
        <v>0.201927</v>
      </c>
      <c r="L62" s="32"/>
    </row>
    <row r="63" spans="1:12" x14ac:dyDescent="0.3">
      <c r="A63" s="10" t="s">
        <v>25</v>
      </c>
      <c r="B63" s="4"/>
      <c r="C63" s="4"/>
      <c r="D63" s="4">
        <v>2021</v>
      </c>
      <c r="E63" s="4">
        <v>3</v>
      </c>
      <c r="F63" s="15">
        <v>0.23300000000000001</v>
      </c>
      <c r="G63" s="20">
        <f t="shared" ref="G63" si="18">F63*E63</f>
        <v>0.69900000000000007</v>
      </c>
      <c r="H63" s="4">
        <v>10</v>
      </c>
      <c r="I63" s="20">
        <f t="shared" ref="I63" si="19">G63*H63/100</f>
        <v>6.9900000000000004E-2</v>
      </c>
      <c r="J63" s="21">
        <f t="shared" ref="J63" si="20">G63+I63</f>
        <v>0.76890000000000003</v>
      </c>
      <c r="L63" s="32"/>
    </row>
    <row r="64" spans="1:12" x14ac:dyDescent="0.3">
      <c r="A64" s="10" t="s">
        <v>25</v>
      </c>
      <c r="B64" s="4"/>
      <c r="C64" s="4"/>
      <c r="D64" s="4">
        <v>2021</v>
      </c>
      <c r="E64" s="4">
        <v>33</v>
      </c>
      <c r="F64" s="15">
        <v>0.23300000000000001</v>
      </c>
      <c r="G64" s="20">
        <f t="shared" ref="G64" si="21">F64*E64</f>
        <v>7.6890000000000001</v>
      </c>
      <c r="H64" s="4">
        <v>10</v>
      </c>
      <c r="I64" s="20">
        <f t="shared" ref="I64" si="22">G64*H64/100</f>
        <v>0.76890000000000003</v>
      </c>
      <c r="J64" s="21">
        <f t="shared" ref="J64" si="23">G64+I64</f>
        <v>8.4579000000000004</v>
      </c>
      <c r="L64" s="32"/>
    </row>
    <row r="65" spans="1:14" x14ac:dyDescent="0.3">
      <c r="A65" s="16"/>
      <c r="B65" s="4"/>
      <c r="C65" s="4"/>
      <c r="D65" s="4"/>
      <c r="E65" s="4"/>
      <c r="F65" s="15"/>
      <c r="G65" s="20"/>
      <c r="H65" s="4"/>
      <c r="I65" s="20"/>
      <c r="J65" s="21"/>
    </row>
    <row r="66" spans="1:14" x14ac:dyDescent="0.3">
      <c r="A66" s="17"/>
      <c r="B66" s="18"/>
      <c r="C66" s="18"/>
      <c r="D66" s="26" t="s">
        <v>9</v>
      </c>
      <c r="E66" s="18"/>
      <c r="F66" s="18"/>
      <c r="G66" s="22">
        <f>SUM(G60:G65)</f>
        <v>21.1968</v>
      </c>
      <c r="H66" s="18"/>
      <c r="I66" s="18"/>
      <c r="J66" s="23">
        <f>SUM(J60:J65)</f>
        <v>22.740084</v>
      </c>
      <c r="L66" s="34"/>
    </row>
    <row r="67" spans="1:14" x14ac:dyDescent="0.3">
      <c r="A67" s="4"/>
      <c r="B67" s="4"/>
      <c r="C67" s="4"/>
      <c r="D67" s="4"/>
      <c r="E67" s="4"/>
      <c r="F67" s="4"/>
      <c r="G67" s="24" t="s">
        <v>15</v>
      </c>
      <c r="H67" s="24"/>
      <c r="I67" s="24"/>
      <c r="J67" s="24" t="s">
        <v>7</v>
      </c>
    </row>
    <row r="68" spans="1:14" x14ac:dyDescent="0.3">
      <c r="A68" s="4"/>
      <c r="B68" s="4"/>
      <c r="C68" s="4"/>
      <c r="D68" s="5" t="s">
        <v>39</v>
      </c>
      <c r="E68" s="4"/>
      <c r="F68" s="4"/>
      <c r="G68" s="25">
        <f>G66+G42+G50+G57</f>
        <v>156.62009999999998</v>
      </c>
      <c r="H68" s="5"/>
      <c r="I68" s="5"/>
      <c r="J68" s="25">
        <f>J66+J57+J51</f>
        <v>168.26036549999998</v>
      </c>
    </row>
    <row r="70" spans="1:14" x14ac:dyDescent="0.3">
      <c r="D70" s="1" t="s">
        <v>28</v>
      </c>
      <c r="E70" s="1"/>
      <c r="F70" s="1"/>
      <c r="G70" s="1"/>
      <c r="H70" s="1"/>
      <c r="I70" s="1"/>
      <c r="J70" s="33">
        <f>J68+J32</f>
        <v>348.85302849999999</v>
      </c>
    </row>
    <row r="71" spans="1:14" x14ac:dyDescent="0.3">
      <c r="E71" t="s">
        <v>29</v>
      </c>
      <c r="F71">
        <f>B2+B36</f>
        <v>75</v>
      </c>
      <c r="G71" t="s">
        <v>30</v>
      </c>
    </row>
    <row r="74" spans="1:14" x14ac:dyDescent="0.3">
      <c r="J74" s="36">
        <f>J70/F71</f>
        <v>4.6513737133333333</v>
      </c>
      <c r="K74" t="s">
        <v>41</v>
      </c>
      <c r="L74" t="s">
        <v>29</v>
      </c>
      <c r="M74">
        <f>F71</f>
        <v>75</v>
      </c>
      <c r="N74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9A4DF-377A-45F4-B678-B43260FE421D}">
  <dimension ref="A1:N70"/>
  <sheetViews>
    <sheetView topLeftCell="A58" workbookViewId="0">
      <selection activeCell="Q76" sqref="Q76"/>
    </sheetView>
  </sheetViews>
  <sheetFormatPr baseColWidth="10" defaultRowHeight="14.4" x14ac:dyDescent="0.3"/>
  <cols>
    <col min="1" max="1" width="51.77734375" bestFit="1" customWidth="1"/>
    <col min="2" max="3" width="4.5546875" bestFit="1" customWidth="1"/>
    <col min="4" max="4" width="7.21875" customWidth="1"/>
    <col min="5" max="5" width="4.5546875" bestFit="1" customWidth="1"/>
    <col min="6" max="6" width="15.109375" customWidth="1"/>
    <col min="7" max="7" width="8.33203125" customWidth="1"/>
    <col min="8" max="8" width="3.5546875" bestFit="1" customWidth="1"/>
    <col min="9" max="9" width="8.109375" customWidth="1"/>
    <col min="10" max="10" width="6.44140625" bestFit="1" customWidth="1"/>
    <col min="11" max="11" width="13.6640625" bestFit="1" customWidth="1"/>
    <col min="12" max="12" width="4.77734375" bestFit="1" customWidth="1"/>
    <col min="13" max="13" width="3" bestFit="1" customWidth="1"/>
  </cols>
  <sheetData>
    <row r="1" spans="1:12" ht="15.6" x14ac:dyDescent="0.3">
      <c r="A1" s="4"/>
      <c r="B1" s="31" t="s">
        <v>13</v>
      </c>
      <c r="C1" s="5"/>
      <c r="D1" s="4"/>
      <c r="E1" s="4"/>
      <c r="F1" s="4"/>
      <c r="G1" s="4"/>
      <c r="H1" s="4"/>
      <c r="I1" s="4"/>
      <c r="J1" s="4"/>
    </row>
    <row r="2" spans="1:12" x14ac:dyDescent="0.3">
      <c r="A2" s="4" t="s">
        <v>0</v>
      </c>
      <c r="B2" s="4">
        <v>25</v>
      </c>
      <c r="C2" s="4"/>
      <c r="D2" s="4"/>
      <c r="E2" s="4"/>
      <c r="F2" s="4"/>
      <c r="G2" s="4"/>
      <c r="H2" s="4"/>
      <c r="I2" s="4"/>
      <c r="J2" s="4"/>
      <c r="K2" s="2"/>
      <c r="L2" s="2"/>
    </row>
    <row r="3" spans="1:12" x14ac:dyDescent="0.3">
      <c r="A3" s="6" t="s">
        <v>1</v>
      </c>
      <c r="B3" s="7"/>
      <c r="C3" s="7"/>
      <c r="D3" s="8" t="s">
        <v>4</v>
      </c>
      <c r="E3" s="8" t="s">
        <v>11</v>
      </c>
      <c r="F3" s="8" t="s">
        <v>12</v>
      </c>
      <c r="G3" s="8" t="s">
        <v>5</v>
      </c>
      <c r="H3" s="8" t="s">
        <v>6</v>
      </c>
      <c r="I3" s="8" t="s">
        <v>8</v>
      </c>
      <c r="J3" s="9" t="s">
        <v>7</v>
      </c>
      <c r="K3" s="2"/>
      <c r="L3" s="2"/>
    </row>
    <row r="4" spans="1:12" x14ac:dyDescent="0.3">
      <c r="A4" s="10" t="s">
        <v>35</v>
      </c>
      <c r="B4" s="4"/>
      <c r="C4" s="4"/>
      <c r="D4" s="4">
        <v>2022</v>
      </c>
      <c r="E4" s="4"/>
      <c r="F4" s="4"/>
      <c r="G4" s="11">
        <v>24.4</v>
      </c>
      <c r="H4" s="4">
        <v>5.5</v>
      </c>
      <c r="I4" s="11">
        <f>G4*H4/100</f>
        <v>1.3419999999999999</v>
      </c>
      <c r="J4" s="12">
        <f>G4+I4</f>
        <v>25.741999999999997</v>
      </c>
      <c r="K4" s="2"/>
      <c r="L4" s="2"/>
    </row>
    <row r="5" spans="1:12" x14ac:dyDescent="0.3">
      <c r="A5" s="10" t="s">
        <v>36</v>
      </c>
      <c r="B5" s="4"/>
      <c r="C5" s="4"/>
      <c r="D5" s="4">
        <v>2022</v>
      </c>
      <c r="E5" s="4">
        <v>1</v>
      </c>
      <c r="F5" s="15">
        <v>0.4995</v>
      </c>
      <c r="G5" s="11">
        <f t="shared" ref="G5:G7" si="0">E5*F5</f>
        <v>0.4995</v>
      </c>
      <c r="H5" s="4">
        <v>5.5</v>
      </c>
      <c r="I5" s="11">
        <f t="shared" ref="I5" si="1">G5*H5/100</f>
        <v>2.74725E-2</v>
      </c>
      <c r="J5" s="12">
        <f t="shared" ref="J5" si="2">G5+I5</f>
        <v>0.52697249999999995</v>
      </c>
      <c r="K5" s="2"/>
      <c r="L5" s="2"/>
    </row>
    <row r="6" spans="1:12" x14ac:dyDescent="0.3">
      <c r="A6" s="10" t="s">
        <v>37</v>
      </c>
      <c r="B6" s="4"/>
      <c r="C6" s="4"/>
      <c r="D6" s="4">
        <v>2022</v>
      </c>
      <c r="E6" s="4">
        <v>19</v>
      </c>
      <c r="F6" s="4">
        <v>0.51170000000000004</v>
      </c>
      <c r="G6" s="11">
        <f t="shared" si="0"/>
        <v>9.7223000000000006</v>
      </c>
      <c r="H6" s="4">
        <v>5.5</v>
      </c>
      <c r="I6" s="11">
        <f t="shared" ref="I6:I12" si="3">G6*H6/100</f>
        <v>0.53472649999999999</v>
      </c>
      <c r="J6" s="12">
        <f t="shared" ref="J6:J12" si="4">G6+I6</f>
        <v>10.2570265</v>
      </c>
      <c r="K6" s="2"/>
      <c r="L6" s="2"/>
    </row>
    <row r="7" spans="1:12" x14ac:dyDescent="0.3">
      <c r="A7" s="10" t="s">
        <v>38</v>
      </c>
      <c r="B7" s="4"/>
      <c r="C7" s="4"/>
      <c r="D7" s="4">
        <v>2022</v>
      </c>
      <c r="E7" s="4">
        <v>5</v>
      </c>
      <c r="F7" s="4">
        <v>1.2537</v>
      </c>
      <c r="G7" s="11">
        <f t="shared" si="0"/>
        <v>6.2685000000000004</v>
      </c>
      <c r="H7" s="4">
        <v>5.5</v>
      </c>
      <c r="I7" s="11">
        <f t="shared" si="3"/>
        <v>0.3447675</v>
      </c>
      <c r="J7" s="12">
        <f t="shared" si="4"/>
        <v>6.6132675000000001</v>
      </c>
      <c r="K7" s="2"/>
      <c r="L7" s="2"/>
    </row>
    <row r="8" spans="1:12" x14ac:dyDescent="0.3">
      <c r="A8" s="10"/>
      <c r="B8" s="4"/>
      <c r="C8" s="4"/>
      <c r="D8" s="4"/>
      <c r="E8" s="4"/>
      <c r="F8" s="4"/>
      <c r="G8" s="13">
        <f>SUM(G4:G7)</f>
        <v>40.890300000000003</v>
      </c>
      <c r="H8" s="4"/>
      <c r="I8" s="11"/>
      <c r="J8" s="12"/>
      <c r="K8" s="2"/>
      <c r="L8" s="2"/>
    </row>
    <row r="9" spans="1:12" x14ac:dyDescent="0.3">
      <c r="A9" s="10"/>
      <c r="B9" s="4"/>
      <c r="C9" s="4"/>
      <c r="D9" s="4"/>
      <c r="E9" s="4"/>
      <c r="F9" s="4"/>
      <c r="G9" s="11"/>
      <c r="H9" s="4"/>
      <c r="I9" s="11"/>
      <c r="J9" s="12"/>
      <c r="K9" s="2"/>
      <c r="L9" s="2"/>
    </row>
    <row r="10" spans="1:12" x14ac:dyDescent="0.3">
      <c r="A10" s="10" t="s">
        <v>16</v>
      </c>
      <c r="B10" s="4"/>
      <c r="C10" s="4"/>
      <c r="D10" s="4">
        <v>2022</v>
      </c>
      <c r="E10" s="4">
        <v>1</v>
      </c>
      <c r="F10" s="4">
        <v>0.35399999999999998</v>
      </c>
      <c r="G10" s="11">
        <f>E10*F10</f>
        <v>0.35399999999999998</v>
      </c>
      <c r="H10" s="4">
        <v>5.5</v>
      </c>
      <c r="I10" s="11">
        <f t="shared" si="3"/>
        <v>1.9469999999999998E-2</v>
      </c>
      <c r="J10" s="12">
        <f t="shared" si="4"/>
        <v>0.37346999999999997</v>
      </c>
      <c r="K10" s="2"/>
      <c r="L10" s="2"/>
    </row>
    <row r="11" spans="1:12" x14ac:dyDescent="0.3">
      <c r="A11" s="10" t="s">
        <v>17</v>
      </c>
      <c r="B11" s="4"/>
      <c r="C11" s="4"/>
      <c r="D11" s="4">
        <v>2022</v>
      </c>
      <c r="E11" s="4">
        <v>19</v>
      </c>
      <c r="F11" s="4">
        <v>0.35399999999999998</v>
      </c>
      <c r="G11" s="11">
        <f t="shared" ref="G11:G12" si="5">E11*F11</f>
        <v>6.726</v>
      </c>
      <c r="H11" s="4">
        <v>5.5</v>
      </c>
      <c r="I11" s="11">
        <f t="shared" si="3"/>
        <v>0.36993000000000004</v>
      </c>
      <c r="J11" s="12">
        <f t="shared" si="4"/>
        <v>7.0959300000000001</v>
      </c>
      <c r="K11" s="2"/>
      <c r="L11" s="2"/>
    </row>
    <row r="12" spans="1:12" x14ac:dyDescent="0.3">
      <c r="A12" s="10" t="s">
        <v>18</v>
      </c>
      <c r="B12" s="4"/>
      <c r="C12" s="4"/>
      <c r="D12" s="4">
        <v>2022</v>
      </c>
      <c r="E12" s="4">
        <v>5</v>
      </c>
      <c r="F12" s="4">
        <v>0.85399999999999998</v>
      </c>
      <c r="G12" s="11">
        <f t="shared" si="5"/>
        <v>4.2699999999999996</v>
      </c>
      <c r="H12" s="4">
        <v>5.5</v>
      </c>
      <c r="I12" s="11">
        <f t="shared" si="3"/>
        <v>0.23485</v>
      </c>
      <c r="J12" s="12">
        <f t="shared" si="4"/>
        <v>4.5048499999999994</v>
      </c>
      <c r="K12" s="2"/>
      <c r="L12" s="2"/>
    </row>
    <row r="13" spans="1:12" x14ac:dyDescent="0.3">
      <c r="A13" s="10" t="s">
        <v>19</v>
      </c>
      <c r="B13" s="4"/>
      <c r="C13" s="4"/>
      <c r="D13" s="4">
        <v>2022</v>
      </c>
      <c r="E13" s="4">
        <v>25</v>
      </c>
      <c r="F13" s="4">
        <v>8.4599999999999995E-2</v>
      </c>
      <c r="G13" s="11">
        <f t="shared" ref="G13" si="6">E13*F13</f>
        <v>2.1149999999999998</v>
      </c>
      <c r="H13" s="4">
        <v>5.5</v>
      </c>
      <c r="I13" s="11">
        <f t="shared" ref="I13" si="7">G13*H13/100</f>
        <v>0.11632499999999998</v>
      </c>
      <c r="J13" s="12">
        <f t="shared" ref="J13" si="8">G13+I13</f>
        <v>2.2313249999999996</v>
      </c>
      <c r="K13" s="2"/>
      <c r="L13" s="2"/>
    </row>
    <row r="14" spans="1:12" x14ac:dyDescent="0.3">
      <c r="A14" s="10" t="s">
        <v>20</v>
      </c>
      <c r="B14" s="4"/>
      <c r="C14" s="4"/>
      <c r="D14" s="4">
        <v>2022</v>
      </c>
      <c r="E14" s="4">
        <v>1</v>
      </c>
      <c r="F14" s="4">
        <v>5.7999999999999996E-3</v>
      </c>
      <c r="G14" s="11">
        <f t="shared" ref="G14" si="9">E14*F14</f>
        <v>5.7999999999999996E-3</v>
      </c>
      <c r="H14" s="4">
        <v>5.5</v>
      </c>
      <c r="I14" s="11">
        <f t="shared" ref="I14" si="10">G14*H14/100</f>
        <v>3.19E-4</v>
      </c>
      <c r="J14" s="12">
        <f t="shared" ref="J14" si="11">G14+I14</f>
        <v>6.1189999999999994E-3</v>
      </c>
      <c r="K14" s="2"/>
      <c r="L14" s="2"/>
    </row>
    <row r="15" spans="1:12" x14ac:dyDescent="0.3">
      <c r="A15" s="10" t="s">
        <v>21</v>
      </c>
      <c r="B15" s="4"/>
      <c r="C15" s="4"/>
      <c r="D15" s="4">
        <v>2022</v>
      </c>
      <c r="E15" s="4">
        <v>24</v>
      </c>
      <c r="F15" s="4">
        <v>5.8999999999999999E-3</v>
      </c>
      <c r="G15" s="11">
        <f t="shared" ref="G15" si="12">E15*F15</f>
        <v>0.1416</v>
      </c>
      <c r="H15" s="4">
        <v>5.5</v>
      </c>
      <c r="I15" s="11">
        <f t="shared" ref="I15" si="13">G15*H15/100</f>
        <v>7.7880000000000007E-3</v>
      </c>
      <c r="J15" s="12">
        <f t="shared" ref="J15" si="14">G15+I15</f>
        <v>0.14938799999999999</v>
      </c>
      <c r="K15" s="2"/>
      <c r="L15" s="2"/>
    </row>
    <row r="16" spans="1:12" x14ac:dyDescent="0.3">
      <c r="A16" s="10"/>
      <c r="B16" s="4"/>
      <c r="C16" s="4"/>
      <c r="D16" s="4"/>
      <c r="E16" s="4"/>
      <c r="F16" s="4"/>
      <c r="G16" s="13">
        <f>SUM(G10:G15)</f>
        <v>13.612400000000001</v>
      </c>
      <c r="H16" s="4"/>
      <c r="I16" s="11"/>
      <c r="J16" s="12"/>
      <c r="K16" s="2"/>
      <c r="L16" s="2"/>
    </row>
    <row r="17" spans="1:12" x14ac:dyDescent="0.3">
      <c r="A17" s="10"/>
      <c r="B17" s="4"/>
      <c r="C17" s="4"/>
      <c r="D17" s="5"/>
      <c r="E17" s="4"/>
      <c r="F17" s="26" t="s">
        <v>10</v>
      </c>
      <c r="G17" s="13"/>
      <c r="H17" s="4"/>
      <c r="I17" s="11"/>
      <c r="J17" s="14">
        <f>SUM(J4:J15)</f>
        <v>57.500348499999994</v>
      </c>
      <c r="L17" s="2"/>
    </row>
    <row r="18" spans="1:12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2"/>
      <c r="L18" s="2"/>
    </row>
    <row r="19" spans="1:12" x14ac:dyDescent="0.3">
      <c r="A19" s="6" t="s">
        <v>2</v>
      </c>
      <c r="B19" s="7"/>
      <c r="C19" s="7"/>
      <c r="D19" s="8" t="s">
        <v>4</v>
      </c>
      <c r="E19" s="8" t="s">
        <v>11</v>
      </c>
      <c r="F19" s="8" t="s">
        <v>12</v>
      </c>
      <c r="G19" s="8" t="s">
        <v>5</v>
      </c>
      <c r="H19" s="8" t="s">
        <v>6</v>
      </c>
      <c r="I19" s="8" t="s">
        <v>8</v>
      </c>
      <c r="J19" s="9" t="s">
        <v>7</v>
      </c>
      <c r="K19" s="2"/>
      <c r="L19" s="2"/>
    </row>
    <row r="20" spans="1:12" x14ac:dyDescent="0.3">
      <c r="A20" s="10" t="s">
        <v>22</v>
      </c>
      <c r="B20" s="4"/>
      <c r="C20" s="4"/>
      <c r="D20" s="4">
        <v>2022</v>
      </c>
      <c r="E20" s="4">
        <v>1</v>
      </c>
      <c r="F20" s="4">
        <v>1.635</v>
      </c>
      <c r="G20" s="11">
        <f>E20*F20</f>
        <v>1.635</v>
      </c>
      <c r="H20" s="4">
        <v>10</v>
      </c>
      <c r="I20" s="11">
        <f>G20*H20/100</f>
        <v>0.16350000000000001</v>
      </c>
      <c r="J20" s="12">
        <f>G20+I20</f>
        <v>1.7985</v>
      </c>
      <c r="K20" s="2"/>
      <c r="L20" s="2"/>
    </row>
    <row r="21" spans="1:12" x14ac:dyDescent="0.3">
      <c r="A21" s="10" t="s">
        <v>23</v>
      </c>
      <c r="B21" s="4"/>
      <c r="C21" s="4"/>
      <c r="D21" s="4">
        <v>2022</v>
      </c>
      <c r="E21" s="4">
        <v>24</v>
      </c>
      <c r="F21" s="4">
        <v>1.635</v>
      </c>
      <c r="G21" s="11">
        <f>E21*F21</f>
        <v>39.24</v>
      </c>
      <c r="H21" s="4">
        <v>10</v>
      </c>
      <c r="I21" s="11">
        <f t="shared" ref="I21" si="15">G21*H21/100</f>
        <v>3.9240000000000004</v>
      </c>
      <c r="J21" s="12">
        <f t="shared" ref="J21" si="16">G21+I21</f>
        <v>43.164000000000001</v>
      </c>
      <c r="K21" s="2"/>
      <c r="L21" s="2"/>
    </row>
    <row r="22" spans="1:12" x14ac:dyDescent="0.3">
      <c r="A22" s="10"/>
      <c r="B22" s="4"/>
      <c r="C22" s="4"/>
      <c r="D22" s="4"/>
      <c r="E22" s="4"/>
      <c r="F22" s="4"/>
      <c r="G22" s="11"/>
      <c r="H22" s="4"/>
      <c r="I22" s="11"/>
      <c r="J22" s="12"/>
      <c r="K22" s="2"/>
      <c r="L22" s="2"/>
    </row>
    <row r="23" spans="1:12" x14ac:dyDescent="0.3">
      <c r="A23" s="27"/>
      <c r="B23" s="18"/>
      <c r="C23" s="18"/>
      <c r="D23" s="26" t="s">
        <v>9</v>
      </c>
      <c r="E23" s="18"/>
      <c r="F23" s="18"/>
      <c r="G23" s="28">
        <f>SUM(G20:G22)</f>
        <v>40.875</v>
      </c>
      <c r="H23" s="18"/>
      <c r="I23" s="29"/>
      <c r="J23" s="19">
        <f>SUM(J20:J22)</f>
        <v>44.962499999999999</v>
      </c>
      <c r="L23" s="2"/>
    </row>
    <row r="24" spans="1:12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2"/>
      <c r="L24" s="2"/>
    </row>
    <row r="25" spans="1:12" x14ac:dyDescent="0.3">
      <c r="A25" s="6" t="s">
        <v>3</v>
      </c>
      <c r="B25" s="7"/>
      <c r="C25" s="7"/>
      <c r="D25" s="8" t="s">
        <v>4</v>
      </c>
      <c r="E25" s="8" t="s">
        <v>11</v>
      </c>
      <c r="F25" s="8" t="s">
        <v>12</v>
      </c>
      <c r="G25" s="8" t="s">
        <v>5</v>
      </c>
      <c r="H25" s="8" t="s">
        <v>6</v>
      </c>
      <c r="I25" s="8" t="s">
        <v>8</v>
      </c>
      <c r="J25" s="9" t="s">
        <v>7</v>
      </c>
      <c r="K25" s="2"/>
      <c r="L25" s="2"/>
    </row>
    <row r="26" spans="1:12" x14ac:dyDescent="0.3">
      <c r="A26" s="10" t="s">
        <v>24</v>
      </c>
      <c r="B26" s="4"/>
      <c r="C26" s="4"/>
      <c r="D26" s="4">
        <v>2022</v>
      </c>
      <c r="E26" s="4">
        <v>25</v>
      </c>
      <c r="F26" s="15">
        <v>0.35</v>
      </c>
      <c r="G26" s="20">
        <f>F26*E26</f>
        <v>8.75</v>
      </c>
      <c r="H26" s="4">
        <v>5.5</v>
      </c>
      <c r="I26" s="20">
        <f>G26*H26/100</f>
        <v>0.48125000000000001</v>
      </c>
      <c r="J26" s="21">
        <f>G26+I26</f>
        <v>9.2312499999999993</v>
      </c>
      <c r="K26" s="2"/>
      <c r="L26" s="2"/>
    </row>
    <row r="27" spans="1:12" x14ac:dyDescent="0.3">
      <c r="A27" s="10" t="s">
        <v>25</v>
      </c>
      <c r="B27" s="4"/>
      <c r="C27" s="4"/>
      <c r="D27" s="4">
        <v>2022</v>
      </c>
      <c r="E27" s="4">
        <v>25</v>
      </c>
      <c r="F27" s="15">
        <v>0.23300000000000001</v>
      </c>
      <c r="G27" s="20">
        <f t="shared" ref="G27" si="17">F27*E27</f>
        <v>5.8250000000000002</v>
      </c>
      <c r="H27" s="4">
        <v>10</v>
      </c>
      <c r="I27" s="20">
        <f t="shared" ref="I27" si="18">G27*H27/100</f>
        <v>0.58250000000000002</v>
      </c>
      <c r="J27" s="21">
        <f t="shared" ref="J27" si="19">G27+I27</f>
        <v>6.4075000000000006</v>
      </c>
      <c r="K27" s="2"/>
      <c r="L27" s="2"/>
    </row>
    <row r="28" spans="1:12" x14ac:dyDescent="0.3">
      <c r="A28" s="16"/>
      <c r="B28" s="4"/>
      <c r="C28" s="4"/>
      <c r="D28" s="4"/>
      <c r="E28" s="4"/>
      <c r="F28" s="15"/>
      <c r="G28" s="20"/>
      <c r="H28" s="4"/>
      <c r="I28" s="20"/>
      <c r="J28" s="21"/>
      <c r="K28" s="2"/>
      <c r="L28" s="2"/>
    </row>
    <row r="29" spans="1:12" x14ac:dyDescent="0.3">
      <c r="A29" s="17"/>
      <c r="B29" s="18"/>
      <c r="C29" s="18"/>
      <c r="D29" s="26" t="s">
        <v>9</v>
      </c>
      <c r="E29" s="18"/>
      <c r="F29" s="18"/>
      <c r="G29" s="22">
        <f>SUM(G26:G28)</f>
        <v>14.574999999999999</v>
      </c>
      <c r="H29" s="18"/>
      <c r="I29" s="18"/>
      <c r="J29" s="23">
        <f>SUM(J26:J28)</f>
        <v>15.63875</v>
      </c>
      <c r="L29" s="2"/>
    </row>
    <row r="30" spans="1:12" x14ac:dyDescent="0.3">
      <c r="A30" s="4"/>
      <c r="B30" s="4"/>
      <c r="C30" s="4"/>
      <c r="D30" s="4"/>
      <c r="E30" s="4"/>
      <c r="F30" s="4"/>
      <c r="G30" s="24" t="s">
        <v>15</v>
      </c>
      <c r="H30" s="24"/>
      <c r="I30" s="24"/>
      <c r="J30" s="24" t="s">
        <v>7</v>
      </c>
      <c r="K30" s="3"/>
      <c r="L30" s="2"/>
    </row>
    <row r="31" spans="1:12" x14ac:dyDescent="0.3">
      <c r="A31" s="4"/>
      <c r="B31" s="4"/>
      <c r="C31" s="4"/>
      <c r="D31" s="5" t="s">
        <v>26</v>
      </c>
      <c r="E31" s="4"/>
      <c r="F31" s="4"/>
      <c r="G31" s="25">
        <f>G29+G8+G16+G23</f>
        <v>109.95269999999999</v>
      </c>
      <c r="H31" s="5"/>
      <c r="I31" s="5"/>
      <c r="J31" s="25">
        <f>J29+J23+J17</f>
        <v>118.10159849999999</v>
      </c>
      <c r="L31" s="2"/>
    </row>
    <row r="32" spans="1:12" x14ac:dyDescent="0.3">
      <c r="A32" s="4"/>
      <c r="B32" s="4"/>
      <c r="C32" s="4"/>
      <c r="D32" s="5"/>
      <c r="E32" s="4"/>
      <c r="F32" s="4"/>
      <c r="G32" s="13"/>
      <c r="H32" s="4"/>
      <c r="I32" s="4"/>
      <c r="J32" s="13"/>
      <c r="L32" s="3"/>
    </row>
    <row r="33" spans="1:12" x14ac:dyDescent="0.3">
      <c r="A33" s="4"/>
      <c r="B33" s="4"/>
      <c r="C33" s="4"/>
      <c r="D33" s="5"/>
      <c r="E33" s="4"/>
      <c r="F33" s="4"/>
      <c r="G33" s="25"/>
      <c r="H33" s="5"/>
      <c r="I33" s="5"/>
      <c r="J33" s="25"/>
      <c r="L33" s="2"/>
    </row>
    <row r="34" spans="1:12" ht="18" x14ac:dyDescent="0.35">
      <c r="A34" s="4"/>
      <c r="B34" s="30" t="s">
        <v>14</v>
      </c>
      <c r="C34" s="5"/>
      <c r="D34" s="4"/>
      <c r="E34" s="4"/>
      <c r="F34" s="4"/>
      <c r="G34" s="4"/>
      <c r="H34" s="4"/>
      <c r="I34" s="4"/>
      <c r="J34" s="4"/>
    </row>
    <row r="35" spans="1:12" x14ac:dyDescent="0.3">
      <c r="A35" s="4" t="s">
        <v>0</v>
      </c>
      <c r="B35" s="4">
        <v>27</v>
      </c>
      <c r="C35" s="4"/>
      <c r="D35" s="4"/>
      <c r="E35" s="4"/>
      <c r="F35" s="4"/>
      <c r="G35" s="4"/>
      <c r="H35" s="4"/>
      <c r="I35" s="4"/>
      <c r="J35" s="4"/>
    </row>
    <row r="36" spans="1:12" x14ac:dyDescent="0.3">
      <c r="A36" s="6" t="s">
        <v>1</v>
      </c>
      <c r="B36" s="7"/>
      <c r="C36" s="7"/>
      <c r="D36" s="8" t="s">
        <v>4</v>
      </c>
      <c r="E36" s="8" t="s">
        <v>11</v>
      </c>
      <c r="F36" s="8" t="s">
        <v>12</v>
      </c>
      <c r="G36" s="8" t="s">
        <v>5</v>
      </c>
      <c r="H36" s="8" t="s">
        <v>6</v>
      </c>
      <c r="I36" s="8" t="s">
        <v>8</v>
      </c>
      <c r="J36" s="9" t="s">
        <v>7</v>
      </c>
    </row>
    <row r="37" spans="1:12" x14ac:dyDescent="0.3">
      <c r="A37" s="10" t="s">
        <v>35</v>
      </c>
      <c r="B37" s="4"/>
      <c r="C37" s="4"/>
      <c r="D37" s="4">
        <v>2022</v>
      </c>
      <c r="E37" s="4"/>
      <c r="F37" s="4"/>
      <c r="G37" s="11">
        <v>24.91</v>
      </c>
      <c r="H37" s="4">
        <v>5.5</v>
      </c>
      <c r="I37" s="11">
        <f>G37*H37/100</f>
        <v>1.37005</v>
      </c>
      <c r="J37" s="12">
        <f>G37+I37</f>
        <v>26.280049999999999</v>
      </c>
    </row>
    <row r="38" spans="1:12" x14ac:dyDescent="0.3">
      <c r="A38" s="10" t="s">
        <v>36</v>
      </c>
      <c r="B38" s="4"/>
      <c r="C38" s="4"/>
      <c r="D38" s="4">
        <v>2022</v>
      </c>
      <c r="E38" s="4">
        <v>3</v>
      </c>
      <c r="F38" s="15">
        <v>0.51170000000000004</v>
      </c>
      <c r="G38" s="11">
        <f t="shared" ref="G38:G40" si="20">E38*F38</f>
        <v>1.5351000000000001</v>
      </c>
      <c r="H38" s="4">
        <v>5.5</v>
      </c>
      <c r="I38" s="11">
        <f t="shared" ref="I38:I40" si="21">G38*H38/100</f>
        <v>8.4430500000000019E-2</v>
      </c>
      <c r="J38" s="12">
        <f t="shared" ref="J38:J40" si="22">G38+I38</f>
        <v>1.6195305000000002</v>
      </c>
    </row>
    <row r="39" spans="1:12" x14ac:dyDescent="0.3">
      <c r="A39" s="10" t="s">
        <v>37</v>
      </c>
      <c r="B39" s="4"/>
      <c r="C39" s="4"/>
      <c r="D39" s="4">
        <v>2022</v>
      </c>
      <c r="E39" s="4">
        <v>17</v>
      </c>
      <c r="F39" s="4">
        <v>0.52239999999999998</v>
      </c>
      <c r="G39" s="11">
        <f t="shared" si="20"/>
        <v>8.8807999999999989</v>
      </c>
      <c r="H39" s="4">
        <v>5.5</v>
      </c>
      <c r="I39" s="11">
        <f t="shared" si="21"/>
        <v>0.48844399999999993</v>
      </c>
      <c r="J39" s="12">
        <f t="shared" si="22"/>
        <v>9.3692439999999984</v>
      </c>
    </row>
    <row r="40" spans="1:12" x14ac:dyDescent="0.3">
      <c r="A40" s="10" t="s">
        <v>38</v>
      </c>
      <c r="B40" s="4"/>
      <c r="C40" s="4"/>
      <c r="D40" s="4">
        <v>2022</v>
      </c>
      <c r="E40" s="4">
        <v>7</v>
      </c>
      <c r="F40" s="4">
        <v>1.2799</v>
      </c>
      <c r="G40" s="11">
        <f t="shared" si="20"/>
        <v>8.9593000000000007</v>
      </c>
      <c r="H40" s="4">
        <v>5.5</v>
      </c>
      <c r="I40" s="11">
        <f t="shared" si="21"/>
        <v>0.49276150000000002</v>
      </c>
      <c r="J40" s="12">
        <f t="shared" si="22"/>
        <v>9.452061500000001</v>
      </c>
    </row>
    <row r="41" spans="1:12" x14ac:dyDescent="0.3">
      <c r="A41" s="10"/>
      <c r="B41" s="4"/>
      <c r="C41" s="4"/>
      <c r="D41" s="4"/>
      <c r="E41" s="4"/>
      <c r="F41" s="4"/>
      <c r="G41" s="13">
        <f>SUM(G37:G40)</f>
        <v>44.285199999999996</v>
      </c>
      <c r="H41" s="4"/>
      <c r="I41" s="11"/>
      <c r="J41" s="12"/>
    </row>
    <row r="42" spans="1:12" x14ac:dyDescent="0.3">
      <c r="A42" s="10"/>
      <c r="B42" s="4"/>
      <c r="C42" s="4"/>
      <c r="D42" s="4"/>
      <c r="E42" s="4"/>
      <c r="F42" s="4"/>
      <c r="G42" s="11"/>
      <c r="H42" s="4"/>
      <c r="I42" s="11"/>
      <c r="J42" s="12"/>
    </row>
    <row r="43" spans="1:12" x14ac:dyDescent="0.3">
      <c r="A43" s="10" t="s">
        <v>16</v>
      </c>
      <c r="B43" s="4"/>
      <c r="C43" s="4"/>
      <c r="D43" s="4">
        <v>2022</v>
      </c>
      <c r="E43" s="4">
        <v>3</v>
      </c>
      <c r="F43" s="4">
        <v>0.35399999999999998</v>
      </c>
      <c r="G43" s="11">
        <f>E43*F43</f>
        <v>1.0619999999999998</v>
      </c>
      <c r="H43" s="4">
        <v>5.5</v>
      </c>
      <c r="I43" s="11">
        <f t="shared" ref="I43:I48" si="23">G43*H43/100</f>
        <v>5.840999999999999E-2</v>
      </c>
      <c r="J43" s="12">
        <f t="shared" ref="J43:J48" si="24">G43+I43</f>
        <v>1.1204099999999999</v>
      </c>
    </row>
    <row r="44" spans="1:12" x14ac:dyDescent="0.3">
      <c r="A44" s="10" t="s">
        <v>17</v>
      </c>
      <c r="B44" s="4"/>
      <c r="C44" s="4"/>
      <c r="D44" s="4">
        <v>2022</v>
      </c>
      <c r="E44" s="4">
        <v>17</v>
      </c>
      <c r="F44" s="4">
        <v>0.37880000000000003</v>
      </c>
      <c r="G44" s="11">
        <f t="shared" ref="G44:G48" si="25">E44*F44</f>
        <v>6.4396000000000004</v>
      </c>
      <c r="H44" s="4">
        <v>5.5</v>
      </c>
      <c r="I44" s="11">
        <f t="shared" si="23"/>
        <v>0.35417799999999999</v>
      </c>
      <c r="J44" s="12">
        <f t="shared" si="24"/>
        <v>6.7937780000000005</v>
      </c>
    </row>
    <row r="45" spans="1:12" x14ac:dyDescent="0.3">
      <c r="A45" s="10" t="s">
        <v>18</v>
      </c>
      <c r="B45" s="4"/>
      <c r="C45" s="4"/>
      <c r="D45" s="4">
        <v>2022</v>
      </c>
      <c r="E45" s="4">
        <v>7</v>
      </c>
      <c r="F45" s="4">
        <v>0.91369999999999996</v>
      </c>
      <c r="G45" s="11">
        <f t="shared" si="25"/>
        <v>6.3958999999999993</v>
      </c>
      <c r="H45" s="4">
        <v>5.5</v>
      </c>
      <c r="I45" s="11">
        <f t="shared" si="23"/>
        <v>0.35177449999999993</v>
      </c>
      <c r="J45" s="12">
        <f t="shared" si="24"/>
        <v>6.7476744999999996</v>
      </c>
    </row>
    <row r="46" spans="1:12" x14ac:dyDescent="0.3">
      <c r="A46" s="10" t="s">
        <v>19</v>
      </c>
      <c r="B46" s="4"/>
      <c r="C46" s="4"/>
      <c r="D46" s="4">
        <v>2022</v>
      </c>
      <c r="E46" s="4">
        <v>27</v>
      </c>
      <c r="F46" s="4">
        <v>8.4599999999999995E-2</v>
      </c>
      <c r="G46" s="11">
        <f t="shared" si="25"/>
        <v>2.2841999999999998</v>
      </c>
      <c r="H46" s="4">
        <v>5.5</v>
      </c>
      <c r="I46" s="11">
        <f t="shared" si="23"/>
        <v>0.12563099999999999</v>
      </c>
      <c r="J46" s="12">
        <f t="shared" si="24"/>
        <v>2.4098309999999996</v>
      </c>
      <c r="L46" s="34"/>
    </row>
    <row r="47" spans="1:12" x14ac:dyDescent="0.3">
      <c r="A47" s="10" t="s">
        <v>20</v>
      </c>
      <c r="B47" s="4"/>
      <c r="C47" s="4"/>
      <c r="D47" s="4">
        <v>2022</v>
      </c>
      <c r="E47" s="4">
        <v>3</v>
      </c>
      <c r="F47" s="4">
        <v>5.8999999999999999E-3</v>
      </c>
      <c r="G47" s="11">
        <f t="shared" si="25"/>
        <v>1.77E-2</v>
      </c>
      <c r="H47" s="4">
        <v>5.5</v>
      </c>
      <c r="I47" s="11">
        <f t="shared" si="23"/>
        <v>9.7350000000000008E-4</v>
      </c>
      <c r="J47" s="12">
        <f t="shared" si="24"/>
        <v>1.8673499999999999E-2</v>
      </c>
      <c r="L47" s="34"/>
    </row>
    <row r="48" spans="1:12" x14ac:dyDescent="0.3">
      <c r="A48" s="10" t="s">
        <v>21</v>
      </c>
      <c r="B48" s="4"/>
      <c r="C48" s="4"/>
      <c r="D48" s="4">
        <v>2022</v>
      </c>
      <c r="E48" s="4">
        <v>24</v>
      </c>
      <c r="F48" s="4">
        <v>5.8999999999999999E-3</v>
      </c>
      <c r="G48" s="11">
        <f t="shared" si="25"/>
        <v>0.1416</v>
      </c>
      <c r="H48" s="4">
        <v>5.5</v>
      </c>
      <c r="I48" s="11">
        <f t="shared" si="23"/>
        <v>7.7880000000000007E-3</v>
      </c>
      <c r="J48" s="12">
        <f t="shared" si="24"/>
        <v>0.14938799999999999</v>
      </c>
      <c r="L48" s="34"/>
    </row>
    <row r="49" spans="1:12" x14ac:dyDescent="0.3">
      <c r="A49" s="10"/>
      <c r="B49" s="4"/>
      <c r="C49" s="4"/>
      <c r="D49" s="4"/>
      <c r="E49" s="4"/>
      <c r="F49" s="4"/>
      <c r="G49" s="13">
        <f>SUM(G43:G48)</f>
        <v>16.341000000000001</v>
      </c>
      <c r="H49" s="4"/>
      <c r="I49" s="11"/>
      <c r="J49" s="12"/>
    </row>
    <row r="50" spans="1:12" x14ac:dyDescent="0.3">
      <c r="A50" s="10"/>
      <c r="B50" s="4"/>
      <c r="C50" s="4"/>
      <c r="D50" s="5"/>
      <c r="E50" s="4"/>
      <c r="F50" s="26" t="s">
        <v>10</v>
      </c>
      <c r="G50" s="13"/>
      <c r="H50" s="4"/>
      <c r="I50" s="11"/>
      <c r="J50" s="14">
        <f>SUM(J37:J48)</f>
        <v>63.960640999999995</v>
      </c>
    </row>
    <row r="51" spans="1:12" x14ac:dyDescent="0.3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2" x14ac:dyDescent="0.3">
      <c r="A52" s="6" t="s">
        <v>2</v>
      </c>
      <c r="B52" s="7"/>
      <c r="C52" s="7"/>
      <c r="D52" s="8" t="s">
        <v>4</v>
      </c>
      <c r="E52" s="8" t="s">
        <v>11</v>
      </c>
      <c r="F52" s="8" t="s">
        <v>12</v>
      </c>
      <c r="G52" s="8" t="s">
        <v>5</v>
      </c>
      <c r="H52" s="8" t="s">
        <v>6</v>
      </c>
      <c r="I52" s="8" t="s">
        <v>8</v>
      </c>
      <c r="J52" s="9" t="s">
        <v>7</v>
      </c>
    </row>
    <row r="53" spans="1:12" x14ac:dyDescent="0.3">
      <c r="A53" s="10" t="s">
        <v>22</v>
      </c>
      <c r="B53" s="4"/>
      <c r="C53" s="4"/>
      <c r="D53" s="4">
        <v>2022</v>
      </c>
      <c r="E53" s="4">
        <v>3</v>
      </c>
      <c r="F53" s="4">
        <v>1.635</v>
      </c>
      <c r="G53" s="11">
        <f>E53*F53</f>
        <v>4.9050000000000002</v>
      </c>
      <c r="H53" s="4">
        <v>10</v>
      </c>
      <c r="I53" s="11">
        <f>G53*H53/100</f>
        <v>0.49050000000000005</v>
      </c>
      <c r="J53" s="12">
        <f>G53+I53</f>
        <v>5.3955000000000002</v>
      </c>
    </row>
    <row r="54" spans="1:12" x14ac:dyDescent="0.3">
      <c r="A54" s="10" t="s">
        <v>23</v>
      </c>
      <c r="B54" s="4"/>
      <c r="C54" s="4"/>
      <c r="D54" s="4">
        <v>2022</v>
      </c>
      <c r="E54" s="4">
        <v>24</v>
      </c>
      <c r="F54" s="4">
        <v>1.635</v>
      </c>
      <c r="G54" s="11">
        <f>E54*F54</f>
        <v>39.24</v>
      </c>
      <c r="H54" s="4">
        <v>10</v>
      </c>
      <c r="I54" s="11">
        <f t="shared" ref="I54" si="26">G54*H54/100</f>
        <v>3.9240000000000004</v>
      </c>
      <c r="J54" s="12">
        <f t="shared" ref="J54" si="27">G54+I54</f>
        <v>43.164000000000001</v>
      </c>
    </row>
    <row r="55" spans="1:12" x14ac:dyDescent="0.3">
      <c r="A55" s="10"/>
      <c r="B55" s="4"/>
      <c r="C55" s="4"/>
      <c r="D55" s="4"/>
      <c r="E55" s="4"/>
      <c r="F55" s="4"/>
      <c r="G55" s="11"/>
      <c r="H55" s="4"/>
      <c r="I55" s="11"/>
      <c r="J55" s="12"/>
    </row>
    <row r="56" spans="1:12" x14ac:dyDescent="0.3">
      <c r="A56" s="27"/>
      <c r="B56" s="18"/>
      <c r="C56" s="18"/>
      <c r="D56" s="26" t="s">
        <v>9</v>
      </c>
      <c r="E56" s="18"/>
      <c r="F56" s="18"/>
      <c r="G56" s="28">
        <f>SUM(G53:G55)</f>
        <v>44.145000000000003</v>
      </c>
      <c r="H56" s="18"/>
      <c r="I56" s="29"/>
      <c r="J56" s="19">
        <f>SUM(J53:J55)</f>
        <v>48.5595</v>
      </c>
    </row>
    <row r="57" spans="1:12" x14ac:dyDescent="0.3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2" x14ac:dyDescent="0.3">
      <c r="A58" s="6" t="s">
        <v>3</v>
      </c>
      <c r="B58" s="7"/>
      <c r="C58" s="7"/>
      <c r="D58" s="8" t="s">
        <v>4</v>
      </c>
      <c r="E58" s="8" t="s">
        <v>11</v>
      </c>
      <c r="F58" s="8" t="s">
        <v>12</v>
      </c>
      <c r="G58" s="8" t="s">
        <v>5</v>
      </c>
      <c r="H58" s="8" t="s">
        <v>6</v>
      </c>
      <c r="I58" s="8" t="s">
        <v>8</v>
      </c>
      <c r="J58" s="9" t="s">
        <v>7</v>
      </c>
    </row>
    <row r="59" spans="1:12" x14ac:dyDescent="0.3">
      <c r="A59" s="10" t="s">
        <v>24</v>
      </c>
      <c r="B59" s="4"/>
      <c r="C59" s="4"/>
      <c r="D59" s="4">
        <v>2022</v>
      </c>
      <c r="E59" s="4">
        <v>27</v>
      </c>
      <c r="F59" s="15">
        <v>0.35</v>
      </c>
      <c r="G59" s="20">
        <f>F59*E59</f>
        <v>9.4499999999999993</v>
      </c>
      <c r="H59" s="4">
        <v>5.5</v>
      </c>
      <c r="I59" s="20">
        <f>G59*H59/100</f>
        <v>0.51974999999999993</v>
      </c>
      <c r="J59" s="21">
        <f>G59+I59</f>
        <v>9.9697499999999994</v>
      </c>
      <c r="L59" s="32"/>
    </row>
    <row r="60" spans="1:12" x14ac:dyDescent="0.3">
      <c r="A60" s="10" t="s">
        <v>25</v>
      </c>
      <c r="B60" s="4"/>
      <c r="C60" s="4"/>
      <c r="D60" s="4">
        <v>2022</v>
      </c>
      <c r="E60" s="4">
        <v>27</v>
      </c>
      <c r="F60" s="15">
        <v>0.23300000000000001</v>
      </c>
      <c r="G60" s="20">
        <f t="shared" ref="G60" si="28">F60*E60</f>
        <v>6.2910000000000004</v>
      </c>
      <c r="H60" s="4">
        <v>10</v>
      </c>
      <c r="I60" s="20">
        <f t="shared" ref="I60" si="29">G60*H60/100</f>
        <v>0.62909999999999999</v>
      </c>
      <c r="J60" s="21">
        <f t="shared" ref="J60" si="30">G60+I60</f>
        <v>6.9201000000000006</v>
      </c>
      <c r="L60" s="32"/>
    </row>
    <row r="61" spans="1:12" x14ac:dyDescent="0.3">
      <c r="A61" s="16"/>
      <c r="B61" s="4"/>
      <c r="C61" s="4"/>
      <c r="D61" s="4"/>
      <c r="E61" s="4"/>
      <c r="F61" s="15"/>
      <c r="G61" s="20"/>
      <c r="H61" s="4"/>
      <c r="I61" s="20"/>
      <c r="J61" s="21"/>
    </row>
    <row r="62" spans="1:12" x14ac:dyDescent="0.3">
      <c r="A62" s="17"/>
      <c r="B62" s="18"/>
      <c r="C62" s="18"/>
      <c r="D62" s="26" t="s">
        <v>9</v>
      </c>
      <c r="E62" s="18"/>
      <c r="F62" s="18"/>
      <c r="G62" s="22">
        <f>SUM(G59:G61)</f>
        <v>15.741</v>
      </c>
      <c r="H62" s="18"/>
      <c r="I62" s="18"/>
      <c r="J62" s="23">
        <f>SUM(J59:J61)</f>
        <v>16.889849999999999</v>
      </c>
      <c r="L62" s="34"/>
    </row>
    <row r="63" spans="1:12" x14ac:dyDescent="0.3">
      <c r="A63" s="4"/>
      <c r="B63" s="4"/>
      <c r="C63" s="4"/>
      <c r="D63" s="4"/>
      <c r="E63" s="4"/>
      <c r="F63" s="4"/>
      <c r="G63" s="24" t="s">
        <v>15</v>
      </c>
      <c r="H63" s="24"/>
      <c r="I63" s="24"/>
      <c r="J63" s="24" t="s">
        <v>7</v>
      </c>
    </row>
    <row r="64" spans="1:12" x14ac:dyDescent="0.3">
      <c r="A64" s="4"/>
      <c r="B64" s="4"/>
      <c r="C64" s="4"/>
      <c r="D64" s="5" t="s">
        <v>27</v>
      </c>
      <c r="E64" s="4"/>
      <c r="F64" s="4"/>
      <c r="G64" s="25">
        <f>G62+G41+G49+G56</f>
        <v>120.51220000000001</v>
      </c>
      <c r="H64" s="5"/>
      <c r="I64" s="5"/>
      <c r="J64" s="25">
        <f>J62+J56+J50</f>
        <v>129.40999099999999</v>
      </c>
    </row>
    <row r="66" spans="4:14" x14ac:dyDescent="0.3">
      <c r="D66" s="1" t="s">
        <v>28</v>
      </c>
      <c r="E66" s="1"/>
      <c r="F66" s="1"/>
      <c r="G66" s="1"/>
      <c r="H66" s="1"/>
      <c r="I66" s="1"/>
      <c r="J66" s="33">
        <f>J64+J31</f>
        <v>247.51158949999999</v>
      </c>
    </row>
    <row r="67" spans="4:14" x14ac:dyDescent="0.3">
      <c r="E67" t="s">
        <v>29</v>
      </c>
      <c r="F67">
        <f>B2+B35</f>
        <v>52</v>
      </c>
      <c r="G67" t="s">
        <v>30</v>
      </c>
    </row>
    <row r="70" spans="4:14" x14ac:dyDescent="0.3">
      <c r="J70" s="36">
        <f>J66/F67</f>
        <v>4.7598382596153845</v>
      </c>
      <c r="K70" t="s">
        <v>41</v>
      </c>
      <c r="L70" t="s">
        <v>29</v>
      </c>
      <c r="M70">
        <f>F67</f>
        <v>52</v>
      </c>
      <c r="N70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FDE1-918C-454B-826A-0F9E4DA7CA1C}">
  <dimension ref="A1:N74"/>
  <sheetViews>
    <sheetView topLeftCell="A55" workbookViewId="0">
      <selection activeCell="F77" sqref="F77"/>
    </sheetView>
  </sheetViews>
  <sheetFormatPr baseColWidth="10" defaultRowHeight="14.4" x14ac:dyDescent="0.3"/>
  <cols>
    <col min="1" max="1" width="51.77734375" bestFit="1" customWidth="1"/>
    <col min="2" max="3" width="4.5546875" bestFit="1" customWidth="1"/>
    <col min="4" max="4" width="7.21875" customWidth="1"/>
    <col min="5" max="5" width="4.5546875" bestFit="1" customWidth="1"/>
    <col min="6" max="6" width="15.109375" customWidth="1"/>
    <col min="7" max="7" width="8.33203125" customWidth="1"/>
    <col min="8" max="8" width="3.5546875" bestFit="1" customWidth="1"/>
    <col min="9" max="9" width="8.109375" customWidth="1"/>
    <col min="10" max="10" width="7.33203125" bestFit="1" customWidth="1"/>
    <col min="11" max="11" width="13.6640625" bestFit="1" customWidth="1"/>
    <col min="12" max="12" width="4.77734375" bestFit="1" customWidth="1"/>
    <col min="13" max="13" width="3" bestFit="1" customWidth="1"/>
  </cols>
  <sheetData>
    <row r="1" spans="1:12" ht="15.6" x14ac:dyDescent="0.3">
      <c r="A1" s="4"/>
      <c r="B1" s="31" t="s">
        <v>13</v>
      </c>
      <c r="C1" s="5"/>
      <c r="D1" s="4"/>
      <c r="E1" s="4"/>
      <c r="F1" s="4"/>
      <c r="G1" s="4"/>
      <c r="H1" s="4"/>
      <c r="I1" s="4"/>
      <c r="J1" s="4"/>
    </row>
    <row r="2" spans="1:12" x14ac:dyDescent="0.3">
      <c r="A2" s="4" t="s">
        <v>0</v>
      </c>
      <c r="B2" s="4">
        <v>27</v>
      </c>
      <c r="C2" s="4"/>
      <c r="D2" s="4"/>
      <c r="E2" s="4"/>
      <c r="F2" s="4"/>
      <c r="G2" s="4"/>
      <c r="H2" s="4"/>
      <c r="I2" s="4"/>
      <c r="J2" s="4"/>
      <c r="K2" s="2"/>
      <c r="L2" s="2"/>
    </row>
    <row r="3" spans="1:12" x14ac:dyDescent="0.3">
      <c r="A3" s="6" t="s">
        <v>1</v>
      </c>
      <c r="B3" s="7"/>
      <c r="C3" s="7"/>
      <c r="D3" s="8" t="s">
        <v>4</v>
      </c>
      <c r="E3" s="8" t="s">
        <v>11</v>
      </c>
      <c r="F3" s="8" t="s">
        <v>12</v>
      </c>
      <c r="G3" s="8" t="s">
        <v>5</v>
      </c>
      <c r="H3" s="8" t="s">
        <v>6</v>
      </c>
      <c r="I3" s="8" t="s">
        <v>8</v>
      </c>
      <c r="J3" s="9" t="s">
        <v>7</v>
      </c>
      <c r="K3" s="2"/>
      <c r="L3" s="2"/>
    </row>
    <row r="4" spans="1:12" x14ac:dyDescent="0.3">
      <c r="A4" s="10" t="s">
        <v>35</v>
      </c>
      <c r="B4" s="4"/>
      <c r="C4" s="4"/>
      <c r="D4" s="4">
        <v>2023</v>
      </c>
      <c r="E4" s="4"/>
      <c r="F4" s="4"/>
      <c r="G4" s="11">
        <v>25.36</v>
      </c>
      <c r="H4" s="4">
        <v>5.5</v>
      </c>
      <c r="I4" s="11">
        <f>G4*H4/100</f>
        <v>1.3947999999999998</v>
      </c>
      <c r="J4" s="12">
        <f>G4+I4</f>
        <v>26.754799999999999</v>
      </c>
      <c r="K4" s="2"/>
      <c r="L4" s="2"/>
    </row>
    <row r="5" spans="1:12" x14ac:dyDescent="0.3">
      <c r="A5" s="10" t="s">
        <v>36</v>
      </c>
      <c r="B5" s="4"/>
      <c r="C5" s="4"/>
      <c r="D5" s="4">
        <v>2023</v>
      </c>
      <c r="E5" s="4">
        <v>1</v>
      </c>
      <c r="F5" s="15">
        <v>0.52239999999999998</v>
      </c>
      <c r="G5" s="11">
        <f t="shared" ref="G5:G7" si="0">E5*F5</f>
        <v>0.52239999999999998</v>
      </c>
      <c r="H5" s="4">
        <v>5.5</v>
      </c>
      <c r="I5" s="11">
        <f t="shared" ref="I5:I15" si="1">G5*H5/100</f>
        <v>2.8731999999999997E-2</v>
      </c>
      <c r="J5" s="12">
        <f t="shared" ref="J5:J15" si="2">G5+I5</f>
        <v>0.55113199999999996</v>
      </c>
      <c r="K5" s="2"/>
      <c r="L5" s="2"/>
    </row>
    <row r="6" spans="1:12" x14ac:dyDescent="0.3">
      <c r="A6" s="10" t="s">
        <v>37</v>
      </c>
      <c r="B6" s="4"/>
      <c r="C6" s="4"/>
      <c r="D6" s="4">
        <v>2023</v>
      </c>
      <c r="E6" s="4">
        <v>19</v>
      </c>
      <c r="F6" s="4">
        <v>0.53180000000000005</v>
      </c>
      <c r="G6" s="11">
        <f t="shared" si="0"/>
        <v>10.104200000000001</v>
      </c>
      <c r="H6" s="4">
        <v>5.5</v>
      </c>
      <c r="I6" s="11">
        <f t="shared" si="1"/>
        <v>0.55573100000000009</v>
      </c>
      <c r="J6" s="12">
        <f t="shared" si="2"/>
        <v>10.659931</v>
      </c>
      <c r="K6" s="2"/>
      <c r="L6" s="2"/>
    </row>
    <row r="7" spans="1:12" x14ac:dyDescent="0.3">
      <c r="A7" s="10" t="s">
        <v>38</v>
      </c>
      <c r="B7" s="4"/>
      <c r="C7" s="4"/>
      <c r="D7" s="4">
        <v>2023</v>
      </c>
      <c r="E7" s="4">
        <v>1</v>
      </c>
      <c r="F7" s="4">
        <v>1.3029999999999999</v>
      </c>
      <c r="G7" s="11">
        <f t="shared" si="0"/>
        <v>1.3029999999999999</v>
      </c>
      <c r="H7" s="4">
        <v>5.5</v>
      </c>
      <c r="I7" s="11">
        <f t="shared" si="1"/>
        <v>7.1664999999999993E-2</v>
      </c>
      <c r="J7" s="12">
        <f t="shared" si="2"/>
        <v>1.374665</v>
      </c>
      <c r="K7" s="2"/>
      <c r="L7" s="2"/>
    </row>
    <row r="8" spans="1:12" x14ac:dyDescent="0.3">
      <c r="A8" s="10"/>
      <c r="B8" s="4"/>
      <c r="C8" s="4"/>
      <c r="D8" s="4"/>
      <c r="E8" s="4"/>
      <c r="F8" s="4"/>
      <c r="G8" s="13">
        <f>SUM(G4:G7)</f>
        <v>37.2896</v>
      </c>
      <c r="H8" s="4"/>
      <c r="I8" s="11"/>
      <c r="J8" s="12"/>
      <c r="K8" s="2"/>
      <c r="L8" s="2"/>
    </row>
    <row r="9" spans="1:12" x14ac:dyDescent="0.3">
      <c r="A9" s="10"/>
      <c r="B9" s="4"/>
      <c r="C9" s="4"/>
      <c r="D9" s="4"/>
      <c r="E9" s="4"/>
      <c r="F9" s="4"/>
      <c r="G9" s="11"/>
      <c r="H9" s="4"/>
      <c r="I9" s="11"/>
      <c r="J9" s="12"/>
      <c r="K9" s="2"/>
      <c r="L9" s="2"/>
    </row>
    <row r="10" spans="1:12" x14ac:dyDescent="0.3">
      <c r="A10" s="10" t="s">
        <v>16</v>
      </c>
      <c r="B10" s="4"/>
      <c r="C10" s="4"/>
      <c r="D10" s="4">
        <v>2023</v>
      </c>
      <c r="E10" s="4">
        <v>1</v>
      </c>
      <c r="F10" s="4">
        <v>0.37880000000000003</v>
      </c>
      <c r="G10" s="11">
        <f>E10*F10</f>
        <v>0.37880000000000003</v>
      </c>
      <c r="H10" s="4">
        <v>5.5</v>
      </c>
      <c r="I10" s="11">
        <f t="shared" si="1"/>
        <v>2.0834000000000002E-2</v>
      </c>
      <c r="J10" s="12">
        <f t="shared" si="2"/>
        <v>0.39963400000000004</v>
      </c>
      <c r="K10" s="2"/>
      <c r="L10" s="2"/>
    </row>
    <row r="11" spans="1:12" x14ac:dyDescent="0.3">
      <c r="A11" s="10" t="s">
        <v>17</v>
      </c>
      <c r="B11" s="4"/>
      <c r="C11" s="4"/>
      <c r="D11" s="4">
        <v>2023</v>
      </c>
      <c r="E11" s="4">
        <v>19</v>
      </c>
      <c r="F11" s="4">
        <v>0.37880000000000003</v>
      </c>
      <c r="G11" s="11">
        <f t="shared" ref="G11:G15" si="3">E11*F11</f>
        <v>7.1972000000000005</v>
      </c>
      <c r="H11" s="4">
        <v>5.5</v>
      </c>
      <c r="I11" s="11">
        <f t="shared" si="1"/>
        <v>0.39584600000000003</v>
      </c>
      <c r="J11" s="12">
        <f t="shared" si="2"/>
        <v>7.5930460000000002</v>
      </c>
      <c r="K11" s="2"/>
      <c r="L11" s="2"/>
    </row>
    <row r="12" spans="1:12" x14ac:dyDescent="0.3">
      <c r="A12" s="10" t="s">
        <v>18</v>
      </c>
      <c r="B12" s="4"/>
      <c r="C12" s="4"/>
      <c r="D12" s="4">
        <v>2023</v>
      </c>
      <c r="E12" s="4">
        <v>1</v>
      </c>
      <c r="F12" s="4">
        <v>0.91369999999999996</v>
      </c>
      <c r="G12" s="11">
        <f t="shared" si="3"/>
        <v>0.91369999999999996</v>
      </c>
      <c r="H12" s="4">
        <v>5.5</v>
      </c>
      <c r="I12" s="11">
        <f t="shared" si="1"/>
        <v>5.0253499999999993E-2</v>
      </c>
      <c r="J12" s="12">
        <f t="shared" si="2"/>
        <v>0.96395349999999991</v>
      </c>
      <c r="K12" s="2"/>
      <c r="L12" s="2"/>
    </row>
    <row r="13" spans="1:12" x14ac:dyDescent="0.3">
      <c r="A13" s="10" t="s">
        <v>19</v>
      </c>
      <c r="B13" s="4"/>
      <c r="C13" s="4"/>
      <c r="D13" s="4">
        <v>2023</v>
      </c>
      <c r="E13" s="4">
        <v>21</v>
      </c>
      <c r="F13" s="4">
        <v>6.93E-2</v>
      </c>
      <c r="G13" s="11">
        <f t="shared" si="3"/>
        <v>1.4553</v>
      </c>
      <c r="H13" s="4">
        <v>5.5</v>
      </c>
      <c r="I13" s="11">
        <f t="shared" si="1"/>
        <v>8.0041500000000015E-2</v>
      </c>
      <c r="J13" s="12">
        <f t="shared" si="2"/>
        <v>1.5353415000000001</v>
      </c>
      <c r="K13" s="2"/>
      <c r="L13" s="2"/>
    </row>
    <row r="14" spans="1:12" x14ac:dyDescent="0.3">
      <c r="A14" s="10" t="s">
        <v>20</v>
      </c>
      <c r="B14" s="4"/>
      <c r="C14" s="4"/>
      <c r="D14" s="4">
        <v>2023</v>
      </c>
      <c r="E14" s="4">
        <v>1</v>
      </c>
      <c r="F14" s="4">
        <v>5.8999999999999999E-3</v>
      </c>
      <c r="G14" s="11">
        <f t="shared" si="3"/>
        <v>5.8999999999999999E-3</v>
      </c>
      <c r="H14" s="4">
        <v>5.5</v>
      </c>
      <c r="I14" s="11">
        <f t="shared" si="1"/>
        <v>3.2449999999999997E-4</v>
      </c>
      <c r="J14" s="12">
        <f t="shared" si="2"/>
        <v>6.2245E-3</v>
      </c>
      <c r="K14" s="2"/>
      <c r="L14" s="2"/>
    </row>
    <row r="15" spans="1:12" x14ac:dyDescent="0.3">
      <c r="A15" s="10" t="s">
        <v>21</v>
      </c>
      <c r="B15" s="4"/>
      <c r="C15" s="4"/>
      <c r="D15" s="4">
        <v>2023</v>
      </c>
      <c r="E15" s="4">
        <v>20</v>
      </c>
      <c r="F15" s="4">
        <v>5.8999999999999999E-3</v>
      </c>
      <c r="G15" s="11">
        <f t="shared" si="3"/>
        <v>0.11799999999999999</v>
      </c>
      <c r="H15" s="4">
        <v>5.5</v>
      </c>
      <c r="I15" s="11">
        <f t="shared" si="1"/>
        <v>6.4900000000000001E-3</v>
      </c>
      <c r="J15" s="12">
        <f t="shared" si="2"/>
        <v>0.12448999999999999</v>
      </c>
      <c r="K15" s="2"/>
      <c r="L15" s="2"/>
    </row>
    <row r="16" spans="1:12" x14ac:dyDescent="0.3">
      <c r="A16" s="10"/>
      <c r="B16" s="4"/>
      <c r="C16" s="4"/>
      <c r="D16" s="4"/>
      <c r="E16" s="4"/>
      <c r="F16" s="4"/>
      <c r="G16" s="13">
        <f>SUM(G10:G15)</f>
        <v>10.068900000000001</v>
      </c>
      <c r="H16" s="4"/>
      <c r="I16" s="11"/>
      <c r="J16" s="12"/>
      <c r="K16" s="2"/>
      <c r="L16" s="2"/>
    </row>
    <row r="17" spans="1:12" x14ac:dyDescent="0.3">
      <c r="A17" s="10"/>
      <c r="B17" s="4"/>
      <c r="C17" s="4"/>
      <c r="D17" s="5"/>
      <c r="E17" s="4"/>
      <c r="F17" s="26" t="s">
        <v>10</v>
      </c>
      <c r="G17" s="13"/>
      <c r="H17" s="4"/>
      <c r="I17" s="11"/>
      <c r="J17" s="14">
        <f>SUM(J4:J15)</f>
        <v>49.963217500000006</v>
      </c>
      <c r="L17" s="2"/>
    </row>
    <row r="18" spans="1:12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2"/>
      <c r="L18" s="2"/>
    </row>
    <row r="19" spans="1:12" x14ac:dyDescent="0.3">
      <c r="A19" s="6" t="s">
        <v>2</v>
      </c>
      <c r="B19" s="7"/>
      <c r="C19" s="7"/>
      <c r="D19" s="8" t="s">
        <v>4</v>
      </c>
      <c r="E19" s="8" t="s">
        <v>11</v>
      </c>
      <c r="F19" s="8" t="s">
        <v>12</v>
      </c>
      <c r="G19" s="8" t="s">
        <v>5</v>
      </c>
      <c r="H19" s="8" t="s">
        <v>6</v>
      </c>
      <c r="I19" s="8" t="s">
        <v>8</v>
      </c>
      <c r="J19" s="9" t="s">
        <v>7</v>
      </c>
      <c r="K19" s="2"/>
      <c r="L19" s="2"/>
    </row>
    <row r="20" spans="1:12" x14ac:dyDescent="0.3">
      <c r="A20" s="10" t="s">
        <v>32</v>
      </c>
      <c r="B20" s="4"/>
      <c r="C20" s="4"/>
      <c r="D20" s="24"/>
      <c r="E20" s="24"/>
      <c r="F20" s="24"/>
      <c r="G20" s="35">
        <v>6.67</v>
      </c>
      <c r="H20" s="35">
        <v>10</v>
      </c>
      <c r="I20" s="11">
        <f>G20*H20/100</f>
        <v>0.66700000000000004</v>
      </c>
      <c r="J20" s="12">
        <f>G20+I20</f>
        <v>7.3369999999999997</v>
      </c>
      <c r="K20" s="2"/>
      <c r="L20" s="2"/>
    </row>
    <row r="21" spans="1:12" x14ac:dyDescent="0.3">
      <c r="A21" s="10" t="s">
        <v>22</v>
      </c>
      <c r="B21" s="4"/>
      <c r="C21" s="4"/>
      <c r="D21" s="4">
        <v>2023</v>
      </c>
      <c r="E21" s="4">
        <v>2</v>
      </c>
      <c r="F21" s="4">
        <v>1.635</v>
      </c>
      <c r="G21" s="11">
        <f>E21*F21</f>
        <v>3.27</v>
      </c>
      <c r="H21" s="4">
        <v>10</v>
      </c>
      <c r="I21" s="11">
        <f>G21*H21/100</f>
        <v>0.32700000000000001</v>
      </c>
      <c r="J21" s="12">
        <f>G21+I21</f>
        <v>3.597</v>
      </c>
      <c r="K21" s="2"/>
      <c r="L21" s="2"/>
    </row>
    <row r="22" spans="1:12" x14ac:dyDescent="0.3">
      <c r="A22" s="10" t="s">
        <v>23</v>
      </c>
      <c r="B22" s="4"/>
      <c r="C22" s="4"/>
      <c r="D22" s="4">
        <v>2023</v>
      </c>
      <c r="E22" s="4">
        <v>14</v>
      </c>
      <c r="F22" s="4">
        <v>1.635</v>
      </c>
      <c r="G22" s="11">
        <f>E22*F22</f>
        <v>22.89</v>
      </c>
      <c r="H22" s="4">
        <v>10</v>
      </c>
      <c r="I22" s="11">
        <f t="shared" ref="I22" si="4">G22*H22/100</f>
        <v>2.2890000000000001</v>
      </c>
      <c r="J22" s="12">
        <f t="shared" ref="J22" si="5">G22+I22</f>
        <v>25.179000000000002</v>
      </c>
      <c r="K22" s="2"/>
      <c r="L22" s="2"/>
    </row>
    <row r="23" spans="1:12" x14ac:dyDescent="0.3">
      <c r="A23" s="10" t="s">
        <v>31</v>
      </c>
      <c r="B23" s="4"/>
      <c r="C23" s="4"/>
      <c r="D23" s="4">
        <v>2023</v>
      </c>
      <c r="E23" s="4">
        <v>5</v>
      </c>
      <c r="F23" s="4">
        <v>1.8149999999999999</v>
      </c>
      <c r="G23" s="11">
        <f>E23*F23</f>
        <v>9.0749999999999993</v>
      </c>
      <c r="H23" s="4">
        <v>10</v>
      </c>
      <c r="I23" s="11">
        <f t="shared" ref="I23" si="6">G23*H23/100</f>
        <v>0.90749999999999997</v>
      </c>
      <c r="J23" s="12">
        <f t="shared" ref="J23" si="7">G23+I23</f>
        <v>9.9824999999999999</v>
      </c>
      <c r="K23" s="2"/>
      <c r="L23" s="2"/>
    </row>
    <row r="24" spans="1:12" x14ac:dyDescent="0.3">
      <c r="A24" s="10"/>
      <c r="B24" s="4"/>
      <c r="C24" s="4"/>
      <c r="D24" s="4"/>
      <c r="E24" s="4"/>
      <c r="F24" s="4"/>
      <c r="G24" s="11"/>
      <c r="H24" s="4"/>
      <c r="I24" s="11"/>
      <c r="J24" s="12"/>
      <c r="K24" s="2"/>
      <c r="L24" s="2"/>
    </row>
    <row r="25" spans="1:12" x14ac:dyDescent="0.3">
      <c r="A25" s="27"/>
      <c r="B25" s="18"/>
      <c r="C25" s="18"/>
      <c r="D25" s="26" t="s">
        <v>9</v>
      </c>
      <c r="E25" s="18"/>
      <c r="F25" s="18"/>
      <c r="G25" s="28">
        <f>SUM(G20:G24)</f>
        <v>41.905000000000001</v>
      </c>
      <c r="H25" s="18"/>
      <c r="I25" s="29"/>
      <c r="J25" s="19">
        <f>SUM(J20:J24)</f>
        <v>46.095500000000001</v>
      </c>
      <c r="L25" s="2"/>
    </row>
    <row r="26" spans="1:12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2"/>
      <c r="L26" s="2"/>
    </row>
    <row r="27" spans="1:12" x14ac:dyDescent="0.3">
      <c r="A27" s="6" t="s">
        <v>3</v>
      </c>
      <c r="B27" s="7"/>
      <c r="C27" s="7"/>
      <c r="D27" s="8" t="s">
        <v>4</v>
      </c>
      <c r="E27" s="8" t="s">
        <v>11</v>
      </c>
      <c r="F27" s="8" t="s">
        <v>12</v>
      </c>
      <c r="G27" s="8" t="s">
        <v>5</v>
      </c>
      <c r="H27" s="8" t="s">
        <v>6</v>
      </c>
      <c r="I27" s="8" t="s">
        <v>8</v>
      </c>
      <c r="J27" s="9" t="s">
        <v>7</v>
      </c>
      <c r="K27" s="2"/>
      <c r="L27" s="2"/>
    </row>
    <row r="28" spans="1:12" x14ac:dyDescent="0.3">
      <c r="A28" s="10" t="s">
        <v>24</v>
      </c>
      <c r="B28" s="4"/>
      <c r="C28" s="4"/>
      <c r="D28" s="4">
        <v>2023</v>
      </c>
      <c r="E28" s="4">
        <v>21</v>
      </c>
      <c r="F28" s="15">
        <v>0.35</v>
      </c>
      <c r="G28" s="20">
        <f>F28*E28</f>
        <v>7.35</v>
      </c>
      <c r="H28" s="4">
        <v>5.5</v>
      </c>
      <c r="I28" s="20">
        <f>G28*H28/100</f>
        <v>0.40425</v>
      </c>
      <c r="J28" s="21">
        <f>G28+I28</f>
        <v>7.7542499999999999</v>
      </c>
      <c r="K28" s="2"/>
      <c r="L28" s="2"/>
    </row>
    <row r="29" spans="1:12" x14ac:dyDescent="0.3">
      <c r="A29" s="10" t="s">
        <v>25</v>
      </c>
      <c r="B29" s="4"/>
      <c r="C29" s="4"/>
      <c r="D29" s="4">
        <v>2023</v>
      </c>
      <c r="E29" s="4">
        <v>21</v>
      </c>
      <c r="F29" s="15">
        <v>0.23300000000000001</v>
      </c>
      <c r="G29" s="20">
        <f t="shared" ref="G29" si="8">F29*E29</f>
        <v>4.8930000000000007</v>
      </c>
      <c r="H29" s="4">
        <v>10</v>
      </c>
      <c r="I29" s="20">
        <f t="shared" ref="I29" si="9">G29*H29/100</f>
        <v>0.48930000000000007</v>
      </c>
      <c r="J29" s="21">
        <f t="shared" ref="J29" si="10">G29+I29</f>
        <v>5.3823000000000008</v>
      </c>
      <c r="K29" s="2"/>
      <c r="L29" s="2"/>
    </row>
    <row r="30" spans="1:12" x14ac:dyDescent="0.3">
      <c r="A30" s="16"/>
      <c r="B30" s="4"/>
      <c r="C30" s="4"/>
      <c r="D30" s="4"/>
      <c r="E30" s="4"/>
      <c r="F30" s="15"/>
      <c r="G30" s="20"/>
      <c r="H30" s="4"/>
      <c r="I30" s="20"/>
      <c r="J30" s="21"/>
      <c r="K30" s="2"/>
      <c r="L30" s="2"/>
    </row>
    <row r="31" spans="1:12" x14ac:dyDescent="0.3">
      <c r="A31" s="17"/>
      <c r="B31" s="18"/>
      <c r="C31" s="18"/>
      <c r="D31" s="26" t="s">
        <v>9</v>
      </c>
      <c r="E31" s="18"/>
      <c r="F31" s="18"/>
      <c r="G31" s="22">
        <f>SUM(G28:G30)</f>
        <v>12.243</v>
      </c>
      <c r="H31" s="18"/>
      <c r="I31" s="18"/>
      <c r="J31" s="23">
        <f>SUM(J28:J30)</f>
        <v>13.13655</v>
      </c>
      <c r="L31" s="2"/>
    </row>
    <row r="32" spans="1:12" x14ac:dyDescent="0.3">
      <c r="A32" s="4"/>
      <c r="B32" s="4"/>
      <c r="C32" s="4"/>
      <c r="D32" s="4"/>
      <c r="E32" s="4"/>
      <c r="F32" s="4"/>
      <c r="G32" s="24" t="s">
        <v>15</v>
      </c>
      <c r="H32" s="24"/>
      <c r="I32" s="24"/>
      <c r="J32" s="24" t="s">
        <v>7</v>
      </c>
      <c r="K32" s="3"/>
      <c r="L32" s="2"/>
    </row>
    <row r="33" spans="1:12" x14ac:dyDescent="0.3">
      <c r="A33" s="4"/>
      <c r="B33" s="4"/>
      <c r="C33" s="4"/>
      <c r="D33" s="5" t="s">
        <v>33</v>
      </c>
      <c r="E33" s="4"/>
      <c r="F33" s="4"/>
      <c r="G33" s="25">
        <f>G31+G8+G16+G25</f>
        <v>101.5065</v>
      </c>
      <c r="H33" s="5"/>
      <c r="I33" s="5"/>
      <c r="J33" s="25">
        <f>J31+J25+J17</f>
        <v>109.1952675</v>
      </c>
      <c r="L33" s="2"/>
    </row>
    <row r="34" spans="1:12" x14ac:dyDescent="0.3">
      <c r="A34" s="4"/>
      <c r="B34" s="4"/>
      <c r="C34" s="4"/>
      <c r="D34" s="5"/>
      <c r="E34" s="4"/>
      <c r="F34" s="4"/>
      <c r="G34" s="13"/>
      <c r="H34" s="4"/>
      <c r="I34" s="4"/>
      <c r="J34" s="13"/>
      <c r="L34" s="3"/>
    </row>
    <row r="35" spans="1:12" x14ac:dyDescent="0.3">
      <c r="A35" s="4"/>
      <c r="B35" s="4"/>
      <c r="C35" s="4"/>
      <c r="D35" s="5"/>
      <c r="E35" s="4"/>
      <c r="F35" s="4"/>
      <c r="G35" s="25"/>
      <c r="H35" s="5"/>
      <c r="I35" s="5"/>
      <c r="J35" s="25"/>
      <c r="L35" s="2"/>
    </row>
    <row r="36" spans="1:12" ht="18" x14ac:dyDescent="0.35">
      <c r="A36" s="4"/>
      <c r="B36" s="30" t="s">
        <v>14</v>
      </c>
      <c r="C36" s="5"/>
      <c r="D36" s="4"/>
      <c r="E36" s="4"/>
      <c r="F36" s="4"/>
      <c r="G36" s="4"/>
      <c r="H36" s="4"/>
      <c r="I36" s="4"/>
      <c r="J36" s="4"/>
    </row>
    <row r="37" spans="1:12" x14ac:dyDescent="0.3">
      <c r="A37" s="4" t="s">
        <v>0</v>
      </c>
      <c r="B37" s="4">
        <v>27</v>
      </c>
      <c r="C37" s="4"/>
      <c r="D37" s="4"/>
      <c r="E37" s="4"/>
      <c r="F37" s="4"/>
      <c r="G37" s="4"/>
      <c r="H37" s="4"/>
      <c r="I37" s="4"/>
      <c r="J37" s="4"/>
    </row>
    <row r="38" spans="1:12" x14ac:dyDescent="0.3">
      <c r="A38" s="6" t="s">
        <v>1</v>
      </c>
      <c r="B38" s="7"/>
      <c r="C38" s="7"/>
      <c r="D38" s="8" t="s">
        <v>4</v>
      </c>
      <c r="E38" s="8" t="s">
        <v>11</v>
      </c>
      <c r="F38" s="8" t="s">
        <v>12</v>
      </c>
      <c r="G38" s="8" t="s">
        <v>5</v>
      </c>
      <c r="H38" s="8" t="s">
        <v>6</v>
      </c>
      <c r="I38" s="8" t="s">
        <v>8</v>
      </c>
      <c r="J38" s="9" t="s">
        <v>7</v>
      </c>
    </row>
    <row r="39" spans="1:12" x14ac:dyDescent="0.3">
      <c r="A39" s="10" t="s">
        <v>35</v>
      </c>
      <c r="B39" s="4"/>
      <c r="C39" s="4"/>
      <c r="D39" s="4">
        <v>2023</v>
      </c>
      <c r="E39" s="4"/>
      <c r="F39" s="4"/>
      <c r="G39" s="11">
        <v>26.78</v>
      </c>
      <c r="H39" s="4">
        <v>5.5</v>
      </c>
      <c r="I39" s="11">
        <f>G39*H39/100</f>
        <v>1.4729000000000001</v>
      </c>
      <c r="J39" s="12">
        <f>G39+I39</f>
        <v>28.2529</v>
      </c>
    </row>
    <row r="40" spans="1:12" x14ac:dyDescent="0.3">
      <c r="A40" s="10" t="s">
        <v>36</v>
      </c>
      <c r="B40" s="4"/>
      <c r="C40" s="4"/>
      <c r="D40" s="4">
        <v>2023</v>
      </c>
      <c r="E40" s="4">
        <v>3</v>
      </c>
      <c r="F40" s="15">
        <v>0.53180000000000005</v>
      </c>
      <c r="G40" s="11">
        <f t="shared" ref="G40:G42" si="11">E40*F40</f>
        <v>1.5954000000000002</v>
      </c>
      <c r="H40" s="4">
        <v>5.5</v>
      </c>
      <c r="I40" s="11">
        <f t="shared" ref="I40:I42" si="12">G40*H40/100</f>
        <v>8.7747000000000006E-2</v>
      </c>
      <c r="J40" s="12">
        <f t="shared" ref="J40:J42" si="13">G40+I40</f>
        <v>1.6831470000000002</v>
      </c>
    </row>
    <row r="41" spans="1:12" x14ac:dyDescent="0.3">
      <c r="A41" s="10" t="s">
        <v>37</v>
      </c>
      <c r="B41" s="4"/>
      <c r="C41" s="4"/>
      <c r="D41" s="4">
        <v>2023</v>
      </c>
      <c r="E41" s="4">
        <v>17</v>
      </c>
      <c r="F41" s="4">
        <v>0.56159999999999999</v>
      </c>
      <c r="G41" s="11">
        <f t="shared" si="11"/>
        <v>9.5472000000000001</v>
      </c>
      <c r="H41" s="4">
        <v>5.5</v>
      </c>
      <c r="I41" s="11">
        <f t="shared" si="12"/>
        <v>0.52509600000000001</v>
      </c>
      <c r="J41" s="12">
        <f t="shared" si="13"/>
        <v>10.072296</v>
      </c>
    </row>
    <row r="42" spans="1:12" x14ac:dyDescent="0.3">
      <c r="A42" s="10" t="s">
        <v>38</v>
      </c>
      <c r="B42" s="4"/>
      <c r="C42" s="4"/>
      <c r="D42" s="4">
        <v>2023</v>
      </c>
      <c r="E42" s="4">
        <v>13</v>
      </c>
      <c r="F42" s="4">
        <v>1.3759999999999999</v>
      </c>
      <c r="G42" s="11">
        <f t="shared" si="11"/>
        <v>17.887999999999998</v>
      </c>
      <c r="H42" s="4">
        <v>5.5</v>
      </c>
      <c r="I42" s="11">
        <f t="shared" si="12"/>
        <v>0.98383999999999983</v>
      </c>
      <c r="J42" s="12">
        <f t="shared" si="13"/>
        <v>18.871839999999999</v>
      </c>
    </row>
    <row r="43" spans="1:12" x14ac:dyDescent="0.3">
      <c r="A43" s="10"/>
      <c r="B43" s="4"/>
      <c r="C43" s="4"/>
      <c r="D43" s="4"/>
      <c r="E43" s="4"/>
      <c r="F43" s="4"/>
      <c r="G43" s="13">
        <f>SUM(G39:G42)</f>
        <v>55.810600000000001</v>
      </c>
      <c r="H43" s="4"/>
      <c r="I43" s="11"/>
      <c r="J43" s="12"/>
    </row>
    <row r="44" spans="1:12" x14ac:dyDescent="0.3">
      <c r="A44" s="10"/>
      <c r="B44" s="4"/>
      <c r="C44" s="4"/>
      <c r="D44" s="4"/>
      <c r="E44" s="4"/>
      <c r="F44" s="4"/>
      <c r="G44" s="11"/>
      <c r="H44" s="4"/>
      <c r="I44" s="11"/>
      <c r="J44" s="12"/>
    </row>
    <row r="45" spans="1:12" x14ac:dyDescent="0.3">
      <c r="A45" s="10" t="s">
        <v>16</v>
      </c>
      <c r="B45" s="4"/>
      <c r="C45" s="4"/>
      <c r="D45" s="4">
        <v>2023</v>
      </c>
      <c r="E45" s="4">
        <v>3</v>
      </c>
      <c r="F45" s="4">
        <v>0.37880000000000003</v>
      </c>
      <c r="G45" s="11">
        <f>E45*F45</f>
        <v>1.1364000000000001</v>
      </c>
      <c r="H45" s="4">
        <v>5.5</v>
      </c>
      <c r="I45" s="11">
        <f t="shared" ref="I45:I50" si="14">G45*H45/100</f>
        <v>6.2502000000000002E-2</v>
      </c>
      <c r="J45" s="12">
        <f t="shared" ref="J45:J50" si="15">G45+I45</f>
        <v>1.1989020000000001</v>
      </c>
    </row>
    <row r="46" spans="1:12" x14ac:dyDescent="0.3">
      <c r="A46" s="10" t="s">
        <v>17</v>
      </c>
      <c r="B46" s="4"/>
      <c r="C46" s="4"/>
      <c r="D46" s="4">
        <v>2023</v>
      </c>
      <c r="E46" s="4">
        <v>17</v>
      </c>
      <c r="F46" s="4">
        <v>0.39989999999999998</v>
      </c>
      <c r="G46" s="11">
        <f t="shared" ref="G46:G50" si="16">E46*F46</f>
        <v>6.7982999999999993</v>
      </c>
      <c r="H46" s="4">
        <v>5.5</v>
      </c>
      <c r="I46" s="11">
        <f t="shared" si="14"/>
        <v>0.37390649999999992</v>
      </c>
      <c r="J46" s="12">
        <f t="shared" si="15"/>
        <v>7.1722064999999997</v>
      </c>
    </row>
    <row r="47" spans="1:12" x14ac:dyDescent="0.3">
      <c r="A47" s="10" t="s">
        <v>18</v>
      </c>
      <c r="B47" s="4"/>
      <c r="C47" s="4"/>
      <c r="D47" s="4">
        <v>2023</v>
      </c>
      <c r="E47" s="4">
        <v>13</v>
      </c>
      <c r="F47" s="4">
        <v>0.96460000000000001</v>
      </c>
      <c r="G47" s="11">
        <f t="shared" si="16"/>
        <v>12.5398</v>
      </c>
      <c r="H47" s="4">
        <v>5.5</v>
      </c>
      <c r="I47" s="11">
        <f t="shared" si="14"/>
        <v>0.68968899999999989</v>
      </c>
      <c r="J47" s="12">
        <f t="shared" si="15"/>
        <v>13.229488999999999</v>
      </c>
    </row>
    <row r="48" spans="1:12" x14ac:dyDescent="0.3">
      <c r="A48" s="10" t="s">
        <v>19</v>
      </c>
      <c r="B48" s="4"/>
      <c r="C48" s="4"/>
      <c r="D48" s="4">
        <v>2023</v>
      </c>
      <c r="E48" s="4">
        <v>33</v>
      </c>
      <c r="F48" s="4">
        <v>6.93E-2</v>
      </c>
      <c r="G48" s="11">
        <f t="shared" si="16"/>
        <v>2.2869000000000002</v>
      </c>
      <c r="H48" s="4">
        <v>5.5</v>
      </c>
      <c r="I48" s="11">
        <f t="shared" si="14"/>
        <v>0.12577950000000002</v>
      </c>
      <c r="J48" s="12">
        <f t="shared" si="15"/>
        <v>2.4126795000000003</v>
      </c>
      <c r="L48" s="34"/>
    </row>
    <row r="49" spans="1:12" x14ac:dyDescent="0.3">
      <c r="A49" s="10" t="s">
        <v>20</v>
      </c>
      <c r="B49" s="4"/>
      <c r="C49" s="4"/>
      <c r="D49" s="4">
        <v>2023</v>
      </c>
      <c r="E49" s="4">
        <v>3</v>
      </c>
      <c r="F49" s="4">
        <v>5.8999999999999999E-3</v>
      </c>
      <c r="G49" s="11">
        <f t="shared" si="16"/>
        <v>1.77E-2</v>
      </c>
      <c r="H49" s="4">
        <v>5.5</v>
      </c>
      <c r="I49" s="11">
        <f t="shared" si="14"/>
        <v>9.7350000000000008E-4</v>
      </c>
      <c r="J49" s="12">
        <f t="shared" si="15"/>
        <v>1.8673499999999999E-2</v>
      </c>
      <c r="L49" s="34"/>
    </row>
    <row r="50" spans="1:12" x14ac:dyDescent="0.3">
      <c r="A50" s="10" t="s">
        <v>21</v>
      </c>
      <c r="B50" s="4"/>
      <c r="C50" s="4"/>
      <c r="D50" s="4">
        <v>2023</v>
      </c>
      <c r="E50" s="4">
        <v>30</v>
      </c>
      <c r="F50" s="4">
        <v>5.8999999999999999E-3</v>
      </c>
      <c r="G50" s="11">
        <f t="shared" si="16"/>
        <v>0.17699999999999999</v>
      </c>
      <c r="H50" s="4">
        <v>5.5</v>
      </c>
      <c r="I50" s="11">
        <f t="shared" si="14"/>
        <v>9.7349999999999989E-3</v>
      </c>
      <c r="J50" s="12">
        <f t="shared" si="15"/>
        <v>0.18673499999999998</v>
      </c>
      <c r="L50" s="34"/>
    </row>
    <row r="51" spans="1:12" x14ac:dyDescent="0.3">
      <c r="A51" s="10"/>
      <c r="B51" s="4"/>
      <c r="C51" s="4"/>
      <c r="D51" s="4"/>
      <c r="E51" s="4"/>
      <c r="F51" s="4"/>
      <c r="G51" s="13">
        <f>SUM(G45:G50)</f>
        <v>22.956099999999999</v>
      </c>
      <c r="H51" s="4"/>
      <c r="I51" s="11"/>
      <c r="J51" s="12"/>
    </row>
    <row r="52" spans="1:12" x14ac:dyDescent="0.3">
      <c r="A52" s="10"/>
      <c r="B52" s="4"/>
      <c r="C52" s="4"/>
      <c r="D52" s="5"/>
      <c r="E52" s="4"/>
      <c r="F52" s="26" t="s">
        <v>10</v>
      </c>
      <c r="G52" s="13"/>
      <c r="H52" s="4"/>
      <c r="I52" s="11"/>
      <c r="J52" s="14">
        <f>SUM(J39:J50)</f>
        <v>83.098868499999995</v>
      </c>
    </row>
    <row r="53" spans="1:12" x14ac:dyDescent="0.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2" x14ac:dyDescent="0.3">
      <c r="A54" s="6" t="s">
        <v>2</v>
      </c>
      <c r="B54" s="7"/>
      <c r="C54" s="7"/>
      <c r="D54" s="8" t="s">
        <v>4</v>
      </c>
      <c r="E54" s="8" t="s">
        <v>11</v>
      </c>
      <c r="F54" s="8" t="s">
        <v>12</v>
      </c>
      <c r="G54" s="8" t="s">
        <v>5</v>
      </c>
      <c r="H54" s="8" t="s">
        <v>6</v>
      </c>
      <c r="I54" s="8" t="s">
        <v>8</v>
      </c>
      <c r="J54" s="9" t="s">
        <v>7</v>
      </c>
    </row>
    <row r="55" spans="1:12" x14ac:dyDescent="0.3">
      <c r="A55" s="10" t="s">
        <v>34</v>
      </c>
      <c r="B55" s="4"/>
      <c r="C55" s="4"/>
      <c r="D55" s="4">
        <v>2023</v>
      </c>
      <c r="E55" s="4"/>
      <c r="F55" s="4"/>
      <c r="G55" s="11">
        <v>20</v>
      </c>
      <c r="H55" s="4">
        <v>10</v>
      </c>
      <c r="I55" s="11">
        <f>G55*H55/100</f>
        <v>2</v>
      </c>
      <c r="J55" s="12">
        <f>G55+I55</f>
        <v>22</v>
      </c>
    </row>
    <row r="56" spans="1:12" x14ac:dyDescent="0.3">
      <c r="A56" s="10" t="s">
        <v>22</v>
      </c>
      <c r="B56" s="4"/>
      <c r="C56" s="4"/>
      <c r="D56" s="4">
        <v>2023</v>
      </c>
      <c r="E56" s="4">
        <v>3</v>
      </c>
      <c r="F56" s="4">
        <v>1.8149999999999999</v>
      </c>
      <c r="G56" s="11">
        <f>E56*F56</f>
        <v>5.4450000000000003</v>
      </c>
      <c r="H56" s="4">
        <v>10</v>
      </c>
      <c r="I56" s="11">
        <f>G56*H56/100</f>
        <v>0.54449999999999998</v>
      </c>
      <c r="J56" s="12">
        <f>G56+I56</f>
        <v>5.9895000000000005</v>
      </c>
    </row>
    <row r="57" spans="1:12" x14ac:dyDescent="0.3">
      <c r="A57" s="10" t="s">
        <v>23</v>
      </c>
      <c r="B57" s="4"/>
      <c r="C57" s="4"/>
      <c r="D57" s="4">
        <v>2023</v>
      </c>
      <c r="E57" s="4">
        <v>30</v>
      </c>
      <c r="F57" s="4">
        <v>1.8149999999999999</v>
      </c>
      <c r="G57" s="11">
        <f>E57*F57</f>
        <v>54.449999999999996</v>
      </c>
      <c r="H57" s="4">
        <v>10</v>
      </c>
      <c r="I57" s="11">
        <f t="shared" ref="I57" si="17">G57*H57/100</f>
        <v>5.4450000000000003</v>
      </c>
      <c r="J57" s="12">
        <f t="shared" ref="J57" si="18">G57+I57</f>
        <v>59.894999999999996</v>
      </c>
    </row>
    <row r="58" spans="1:12" x14ac:dyDescent="0.3">
      <c r="A58" s="10"/>
      <c r="B58" s="4"/>
      <c r="C58" s="4"/>
      <c r="D58" s="4"/>
      <c r="E58" s="4"/>
      <c r="F58" s="4"/>
      <c r="G58" s="11"/>
      <c r="H58" s="4"/>
      <c r="I58" s="11"/>
      <c r="J58" s="12"/>
    </row>
    <row r="59" spans="1:12" x14ac:dyDescent="0.3">
      <c r="A59" s="27"/>
      <c r="B59" s="18"/>
      <c r="C59" s="18"/>
      <c r="D59" s="26" t="s">
        <v>9</v>
      </c>
      <c r="E59" s="18"/>
      <c r="F59" s="18"/>
      <c r="G59" s="28">
        <f>SUM(G55:G58)</f>
        <v>79.894999999999996</v>
      </c>
      <c r="H59" s="18"/>
      <c r="I59" s="29"/>
      <c r="J59" s="19">
        <f>SUM(J55:J58)</f>
        <v>87.884500000000003</v>
      </c>
    </row>
    <row r="60" spans="1:12" x14ac:dyDescent="0.3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2" x14ac:dyDescent="0.3">
      <c r="A61" s="6" t="s">
        <v>3</v>
      </c>
      <c r="B61" s="7"/>
      <c r="C61" s="7"/>
      <c r="D61" s="8" t="s">
        <v>4</v>
      </c>
      <c r="E61" s="8" t="s">
        <v>11</v>
      </c>
      <c r="F61" s="8" t="s">
        <v>12</v>
      </c>
      <c r="G61" s="8" t="s">
        <v>5</v>
      </c>
      <c r="H61" s="8" t="s">
        <v>6</v>
      </c>
      <c r="I61" s="8" t="s">
        <v>8</v>
      </c>
      <c r="J61" s="9" t="s">
        <v>7</v>
      </c>
    </row>
    <row r="62" spans="1:12" x14ac:dyDescent="0.3">
      <c r="A62" s="10" t="s">
        <v>24</v>
      </c>
      <c r="B62" s="4"/>
      <c r="C62" s="4"/>
      <c r="D62" s="4">
        <v>2023</v>
      </c>
      <c r="E62" s="4">
        <v>33</v>
      </c>
      <c r="F62" s="15">
        <v>0.35</v>
      </c>
      <c r="G62" s="20">
        <f>F62*E62</f>
        <v>11.549999999999999</v>
      </c>
      <c r="H62" s="4">
        <v>5.5</v>
      </c>
      <c r="I62" s="20">
        <f>G62*H62/100</f>
        <v>0.63524999999999987</v>
      </c>
      <c r="J62" s="21">
        <f>G62+I62</f>
        <v>12.185249999999998</v>
      </c>
      <c r="L62" s="32"/>
    </row>
    <row r="63" spans="1:12" x14ac:dyDescent="0.3">
      <c r="A63" s="10" t="s">
        <v>25</v>
      </c>
      <c r="B63" s="4"/>
      <c r="C63" s="4"/>
      <c r="D63" s="4">
        <v>2023</v>
      </c>
      <c r="E63" s="4">
        <v>33</v>
      </c>
      <c r="F63" s="15">
        <v>0.23300000000000001</v>
      </c>
      <c r="G63" s="20">
        <f t="shared" ref="G63" si="19">F63*E63</f>
        <v>7.6890000000000001</v>
      </c>
      <c r="H63" s="4">
        <v>10</v>
      </c>
      <c r="I63" s="20">
        <f t="shared" ref="I63" si="20">G63*H63/100</f>
        <v>0.76890000000000003</v>
      </c>
      <c r="J63" s="21">
        <f t="shared" ref="J63" si="21">G63+I63</f>
        <v>8.4579000000000004</v>
      </c>
      <c r="L63" s="32"/>
    </row>
    <row r="64" spans="1:12" x14ac:dyDescent="0.3">
      <c r="A64" s="16"/>
      <c r="B64" s="4"/>
      <c r="C64" s="4"/>
      <c r="D64" s="4"/>
      <c r="E64" s="4"/>
      <c r="F64" s="15"/>
      <c r="G64" s="20"/>
      <c r="H64" s="4"/>
      <c r="I64" s="20"/>
      <c r="J64" s="21"/>
    </row>
    <row r="65" spans="1:14" x14ac:dyDescent="0.3">
      <c r="A65" s="17"/>
      <c r="B65" s="18"/>
      <c r="C65" s="18"/>
      <c r="D65" s="26" t="s">
        <v>9</v>
      </c>
      <c r="E65" s="18"/>
      <c r="F65" s="18"/>
      <c r="G65" s="22">
        <f>SUM(G62:G64)</f>
        <v>19.238999999999997</v>
      </c>
      <c r="H65" s="18"/>
      <c r="I65" s="18"/>
      <c r="J65" s="23">
        <f>SUM(J62:J64)</f>
        <v>20.643149999999999</v>
      </c>
      <c r="L65" s="34"/>
    </row>
    <row r="66" spans="1:14" x14ac:dyDescent="0.3">
      <c r="A66" s="4"/>
      <c r="B66" s="4"/>
      <c r="C66" s="4"/>
      <c r="D66" s="4"/>
      <c r="E66" s="4"/>
      <c r="F66" s="4"/>
      <c r="G66" s="24" t="s">
        <v>15</v>
      </c>
      <c r="H66" s="24"/>
      <c r="I66" s="24"/>
      <c r="J66" s="24" t="s">
        <v>7</v>
      </c>
    </row>
    <row r="67" spans="1:14" x14ac:dyDescent="0.3">
      <c r="A67" s="4"/>
      <c r="B67" s="4"/>
      <c r="C67" s="4"/>
      <c r="D67" s="5" t="s">
        <v>27</v>
      </c>
      <c r="E67" s="4"/>
      <c r="F67" s="4"/>
      <c r="G67" s="25">
        <f>G65+G43+G51+G59</f>
        <v>177.90069999999997</v>
      </c>
      <c r="H67" s="5"/>
      <c r="I67" s="5"/>
      <c r="J67" s="25">
        <f>J65+J59+J52</f>
        <v>191.62651849999997</v>
      </c>
    </row>
    <row r="69" spans="1:14" x14ac:dyDescent="0.3">
      <c r="D69" s="1" t="s">
        <v>28</v>
      </c>
      <c r="E69" s="1"/>
      <c r="F69" s="1"/>
      <c r="G69" s="1"/>
      <c r="H69" s="1"/>
      <c r="I69" s="1"/>
      <c r="J69" s="33">
        <f>J67+J33</f>
        <v>300.82178599999997</v>
      </c>
    </row>
    <row r="70" spans="1:14" x14ac:dyDescent="0.3">
      <c r="E70" t="s">
        <v>29</v>
      </c>
      <c r="F70">
        <f>B2+B37</f>
        <v>54</v>
      </c>
      <c r="G70" t="s">
        <v>30</v>
      </c>
    </row>
    <row r="74" spans="1:14" x14ac:dyDescent="0.3">
      <c r="J74" s="36">
        <f>J69/F70</f>
        <v>5.5707738148148147</v>
      </c>
      <c r="K74" t="s">
        <v>41</v>
      </c>
      <c r="L74" t="s">
        <v>29</v>
      </c>
      <c r="M74">
        <f>F70</f>
        <v>54</v>
      </c>
      <c r="N74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VEOLIA 2021</vt:lpstr>
      <vt:lpstr>VEOLIA 2022</vt:lpstr>
      <vt:lpstr>VEOLIA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GRÜN</dc:creator>
  <cp:lastModifiedBy>André GRÜN</cp:lastModifiedBy>
  <cp:lastPrinted>2025-03-16T11:32:30Z</cp:lastPrinted>
  <dcterms:created xsi:type="dcterms:W3CDTF">2025-03-16T09:00:02Z</dcterms:created>
  <dcterms:modified xsi:type="dcterms:W3CDTF">2025-04-13T15:14:42Z</dcterms:modified>
</cp:coreProperties>
</file>